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632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8" sheetId="8" r:id="rId8"/>
  </sheets>
  <externalReferences>
    <externalReference r:id="rId11"/>
    <externalReference r:id="rId12"/>
  </externalReferences>
  <definedNames>
    <definedName name="_Date_" localSheetId="1">'[1]Таблица1'!#REF!</definedName>
    <definedName name="_Date_" localSheetId="2">'[1]Таблица1'!#REF!</definedName>
    <definedName name="_Date_" localSheetId="5">'[1]Таблица1'!#REF!</definedName>
    <definedName name="_Date_">'[1]Таблица1'!#REF!</definedName>
    <definedName name="_PBuh_" localSheetId="1">'[2]Прилож.1'!#REF!</definedName>
    <definedName name="_PBuh_" localSheetId="5">#REF!</definedName>
    <definedName name="_PBuh_">#REF!</definedName>
    <definedName name="_PBuhN_" localSheetId="1">'[2]Прилож.1'!#REF!</definedName>
    <definedName name="_PBuhN_" localSheetId="5">#REF!</definedName>
    <definedName name="_PBuhN_">#REF!</definedName>
    <definedName name="_PRuk_" localSheetId="1">'[2]Прилож.1'!#REF!</definedName>
    <definedName name="_PRuk_" localSheetId="5">#REF!</definedName>
    <definedName name="_PRuk_">#REF!</definedName>
    <definedName name="_PRukN_" localSheetId="1">'[2]Прилож.1'!#REF!</definedName>
    <definedName name="_PRukN_" localSheetId="5">#REF!</definedName>
    <definedName name="_PRukN_">#REF!</definedName>
    <definedName name="_xlnm._FilterDatabase" localSheetId="3" hidden="1">'Прил.4'!$B$9:$J$494</definedName>
    <definedName name="_xlnm._FilterDatabase" localSheetId="4" hidden="1">'Прил.5'!$B$9:$J$509</definedName>
    <definedName name="_xlnm._FilterDatabase" localSheetId="5" hidden="1">'Прил.6'!$B$9:$I$583</definedName>
    <definedName name="_xlnm.Print_Area" localSheetId="3">'Прил.4'!$B$2:$L$494</definedName>
    <definedName name="_xlnm.Print_Area" localSheetId="4">'Прил.5'!$B$2:$L$509</definedName>
    <definedName name="_xlnm.Print_Area" localSheetId="5">'Прил.6'!$B$2:$M$583</definedName>
    <definedName name="_xlnm.Print_Area" localSheetId="6">'Прил.7'!$B$2:$K$278</definedName>
    <definedName name="ррр" localSheetId="5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<sst xmlns="http://schemas.openxmlformats.org/spreadsheetml/2006/main" count="7945" uniqueCount="621">
  <si>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</si>
  <si>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ЦД17055</t>
  </si>
  <si>
    <t>текущий ремонт водопроводной системы пгт.Глазуновка (депутат Семкин А.Н.)</t>
  </si>
  <si>
    <t>приобретение и установка оконных блоков в МБОУ "Глазуновская средняя общеобразовательная школа" (депутат Лисютченко Н.Н.)</t>
  </si>
  <si>
    <t>2 07 00000 00 0000 180</t>
  </si>
  <si>
    <t>Прочие безвозмездные поступления</t>
  </si>
  <si>
    <t>БФ07265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</si>
  <si>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</si>
  <si>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0502</t>
  </si>
  <si>
    <t>Коммунальное хозяйство</t>
  </si>
  <si>
    <t>540</t>
  </si>
  <si>
    <t>ЦД00000</t>
  </si>
  <si>
    <t>Муниципальная программа «Строительство и ремонт автомобильных дорог  в Глазуновском районе Орловской области на 2012 - 2016 г.г.»</t>
  </si>
  <si>
    <t>ЦД18534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</si>
  <si>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</si>
  <si>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2012 - 2016 г.г.»</t>
  </si>
  <si>
    <t>Приложение 5</t>
  </si>
  <si>
    <t xml:space="preserve">"О внесении изменений в Решение Глазуновского районного Совета народных депутатов </t>
  </si>
  <si>
    <t>Приложение 1</t>
  </si>
  <si>
    <t xml:space="preserve">   "О районном бюджете на 2014 год и на плановый период 2015 и 2016 годов"</t>
  </si>
  <si>
    <t>Приложение 2</t>
  </si>
  <si>
    <t>Приложение 4</t>
  </si>
  <si>
    <t>Приложение 6</t>
  </si>
  <si>
    <t>Приложение 7</t>
  </si>
  <si>
    <t>322</t>
  </si>
  <si>
    <t>Субсидии гражданам на приобретение жилья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</si>
  <si>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</si>
  <si>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Л110000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</si>
  <si>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</si>
  <si>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Л118511</t>
  </si>
  <si>
    <t>Муниципальная программа Глазуновского района "Развитие образования в Глазуновском районе на 2014-2015 годы"</t>
  </si>
  <si>
    <t>Л200000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</si>
  <si>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</si>
  <si>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Л210000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</si>
  <si>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</si>
  <si>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</si>
  <si>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</si>
  <si>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</si>
  <si>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</si>
  <si>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</si>
  <si>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</si>
  <si>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</si>
  <si>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</si>
  <si>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</si>
  <si>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</si>
  <si>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</si>
  <si>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</si>
  <si>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</si>
  <si>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</si>
  <si>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Поддержка дорожного хозяйства в рамках непрограммной части районного бюджета</t>
  </si>
  <si>
    <t>БФ07614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</si>
  <si>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</si>
  <si>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</si>
  <si>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</si>
  <si>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</si>
  <si>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</si>
  <si>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</si>
  <si>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Л220000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</si>
  <si>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</si>
  <si>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Л228514</t>
  </si>
  <si>
    <t>БФ07241</t>
  </si>
  <si>
    <t>БФ07150</t>
  </si>
  <si>
    <t>БФ07812</t>
  </si>
  <si>
    <t>БФ07813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</si>
  <si>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</si>
  <si>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Л230000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</si>
  <si>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</si>
  <si>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Л238515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</si>
  <si>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</si>
  <si>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</si>
  <si>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</si>
  <si>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</si>
  <si>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</si>
  <si>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</si>
  <si>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</si>
  <si>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</si>
  <si>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</si>
  <si>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</si>
  <si>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</si>
  <si>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</si>
  <si>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</si>
  <si>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</si>
  <si>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</si>
  <si>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</si>
  <si>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</si>
  <si>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</si>
  <si>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</si>
  <si>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</si>
  <si>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</si>
  <si>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</si>
  <si>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</si>
  <si>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</si>
  <si>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</si>
  <si>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</si>
  <si>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</si>
  <si>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</si>
  <si>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</si>
  <si>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</si>
  <si>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</si>
  <si>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</si>
  <si>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Муниципальная программа Глазуновского района "Нравственное и патриотическое воспитание граждан на 2014-2016 годы"</t>
  </si>
  <si>
    <t>Л600000</t>
  </si>
  <si>
    <t>Реализация мероприятий муниципальной программы Глазуновского района "Нравственное и патриотическое воспитание граждан на 2014-2016 годы"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</si>
  <si>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</si>
  <si>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</si>
  <si>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</si>
  <si>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</si>
  <si>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</si>
  <si>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ЛЛ00000</t>
  </si>
  <si>
    <t>ЛЛ18526</t>
  </si>
  <si>
    <t>Муниципальная программа Глазуновского района "Молодежь Глазуновского района на 2014-2016 годы"</t>
  </si>
  <si>
    <t>ЛД00000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</si>
  <si>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</si>
  <si>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ЛД10000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</si>
  <si>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</si>
  <si>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ЛД18527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</si>
  <si>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</si>
  <si>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ЛД20000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</si>
  <si>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</si>
  <si>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ЛД28528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</si>
  <si>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</si>
  <si>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ЛД40000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</si>
  <si>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</si>
  <si>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</si>
  <si>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</si>
  <si>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</si>
  <si>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</si>
  <si>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</si>
  <si>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</si>
  <si>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</si>
  <si>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</si>
  <si>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</si>
  <si>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</si>
  <si>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</si>
  <si>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</si>
  <si>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</si>
  <si>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</si>
  <si>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</si>
  <si>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Муниципальная программа "Развитие физической культуры и массового спорта в Глазуновском районе"</t>
  </si>
  <si>
    <t>Л700000</t>
  </si>
  <si>
    <t>Реализация мероприятий муниципальной программы "Развитие физической культуры и массового спорта в Глазуновском районе"</t>
  </si>
  <si>
    <t>Л718522</t>
  </si>
  <si>
    <t>Обслуживание государственного (муниципального) долга</t>
  </si>
  <si>
    <t>700</t>
  </si>
  <si>
    <t>БФ07156</t>
  </si>
  <si>
    <t>БФ07821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</si>
  <si>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</si>
  <si>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</si>
  <si>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</si>
  <si>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Распределение районного фонда сбалансированности бюджетов поселений на 2014 год</t>
  </si>
  <si>
    <t>2 19 00000 00 0000 000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</si>
  <si>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</si>
  <si>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</si>
  <si>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</si>
  <si>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</si>
  <si>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</si>
  <si>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2014 год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</si>
  <si>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</si>
  <si>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</si>
  <si>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</si>
  <si>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</si>
  <si>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</si>
  <si>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</si>
  <si>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</si>
  <si>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</si>
  <si>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</si>
  <si>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</si>
  <si>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</si>
  <si>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</si>
  <si>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</t>
  </si>
  <si>
    <t xml:space="preserve"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 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</si>
  <si>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</si>
  <si>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</si>
  <si>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</si>
  <si>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</si>
  <si>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</si>
  <si>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</si>
  <si>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</si>
  <si>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</si>
  <si>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</si>
  <si>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</si>
  <si>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</si>
  <si>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</si>
  <si>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</si>
  <si>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</si>
  <si>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</si>
  <si>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</si>
  <si>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Процентные платежи по муниципальному долгу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</si>
  <si>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</si>
  <si>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Поддержка мер по обеспечению сбалансированности бюджетов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</si>
  <si>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</si>
  <si>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</si>
  <si>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</si>
  <si>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</si>
  <si>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</si>
  <si>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</si>
  <si>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</si>
  <si>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</si>
  <si>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</si>
  <si>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</si>
  <si>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</si>
  <si>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</si>
  <si>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</si>
  <si>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</si>
  <si>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</si>
  <si>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Распределение бюджетных ассигнований по разделам и подразделам классификации расходов районного бюджета на 2014 год</t>
  </si>
  <si>
    <t>районного бюджета на 2014 год</t>
  </si>
  <si>
    <t>Вед</t>
  </si>
  <si>
    <t>Ведомственная структура расходов районного бюджета на 2014 год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</si>
  <si>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</si>
  <si>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</si>
  <si>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</si>
  <si>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</si>
  <si>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</si>
  <si>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</si>
  <si>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</si>
  <si>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</si>
  <si>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</si>
  <si>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</si>
  <si>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</si>
  <si>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</si>
  <si>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</si>
  <si>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1300</t>
  </si>
  <si>
    <t>БФ05147</t>
  </si>
  <si>
    <t>Предоставление иных межбюджетных трансфертов на выплату денежного поощрения муниципальным учреждениям культуры, находящимся на теериториях сельских поселенийи их работникам в рамках непрограммной части районного бюджета</t>
  </si>
  <si>
    <t>Обеспечение мероприятий по капитальному ремонту многоквартирных домов за счет средств государственной корпорации - Фонд содействия реформированию  жилищно-коммунального хозяйства в рамках непрограммной части районного бюджета</t>
  </si>
  <si>
    <t>БФ09501</t>
  </si>
  <si>
    <t xml:space="preserve">Средства государственной корпорации - Фонд содействия реформированию  жилищно-коммунального хозяйства </t>
  </si>
  <si>
    <t>5</t>
  </si>
  <si>
    <t>За счет средств государственной корпорации - Фонд содействия реформированию  жилищно-коммунального хозяйства , тыс.руб.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</si>
  <si>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</si>
  <si>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</si>
  <si>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</si>
  <si>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 xml:space="preserve">Источники финансирования дефицита </t>
  </si>
  <si>
    <t>Источники финансирования дефицита бюджета</t>
  </si>
  <si>
    <t>01 0300 00 00 0000 000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</si>
  <si>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</si>
  <si>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</si>
  <si>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</si>
  <si>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</si>
  <si>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</si>
  <si>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</si>
  <si>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</si>
  <si>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</si>
  <si>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</si>
  <si>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</si>
  <si>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</si>
  <si>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</si>
  <si>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</si>
  <si>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</si>
  <si>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</si>
  <si>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</si>
  <si>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Приложение 3</t>
  </si>
  <si>
    <t>Приложение 8</t>
  </si>
  <si>
    <t>1 11 01050 05 0000 120</t>
  </si>
  <si>
    <t>Нераспределенный остаток</t>
  </si>
  <si>
    <t>1 16 25010 01 0000 140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</si>
  <si>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</si>
  <si>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</si>
  <si>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</si>
  <si>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</si>
  <si>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</si>
  <si>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</si>
  <si>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</si>
  <si>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</si>
  <si>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 xml:space="preserve">Глазуновского района </t>
  </si>
  <si>
    <t>Код бюджетной классификации</t>
  </si>
  <si>
    <t>Наименование главного администратора доходов районного бюджета</t>
  </si>
  <si>
    <t>Администраторы доходов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</si>
  <si>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</si>
  <si>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</si>
  <si>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</si>
  <si>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принадлежащих муниципальным районам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</si>
  <si>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</si>
  <si>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</si>
  <si>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</si>
  <si>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указанных земельных участков</t>
  </si>
  <si>
    <t xml:space="preserve">1 11 05035 05 0000 120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</si>
  <si>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</si>
  <si>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</si>
  <si>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</si>
  <si>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</si>
  <si>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800</t>
  </si>
  <si>
    <t xml:space="preserve">Администрация Глазуновского района                                                            </t>
  </si>
  <si>
    <t>2 08 05000 05 0000 180</t>
  </si>
  <si>
    <t>811</t>
  </si>
  <si>
    <t>Финансовый отдел администрации Глазуновского района</t>
  </si>
  <si>
    <t>Доходы районного бюджета в 2014 году</t>
  </si>
  <si>
    <t>2 02 01003 05 0000 151</t>
  </si>
  <si>
    <t xml:space="preserve">Реализация мероприятий муниципальной программы Глазуновского района "Оздоровление и отдых детей и подростков в Глазуновском районе на 2012-2016 годы" </t>
  </si>
  <si>
    <t>Л517019</t>
  </si>
  <si>
    <t>Л515020</t>
  </si>
  <si>
    <t>Управление образования администрации Глазуновского района</t>
  </si>
  <si>
    <t>БФ05146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</si>
  <si>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непрограммной части районного бюджета</t>
  </si>
  <si>
    <t>БФ05134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</si>
  <si>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</si>
  <si>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БФ07823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</si>
  <si>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средств районного бюджета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</si>
  <si>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</si>
  <si>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</si>
  <si>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</si>
  <si>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</si>
  <si>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</si>
  <si>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</si>
  <si>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</si>
  <si>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</si>
  <si>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</si>
  <si>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</si>
  <si>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Коды доходов районного бюджета</t>
  </si>
  <si>
    <t>2 02 02089 05 0001 151</t>
  </si>
  <si>
    <t>2 02 02102 05 0000 151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</si>
  <si>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</si>
  <si>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</si>
  <si>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</si>
  <si>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</si>
  <si>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320</t>
  </si>
  <si>
    <t>Социальные выплаты гражданам, кроме публичных нормативных социальных выплат</t>
  </si>
  <si>
    <t>Прочие субсидии бюджетам муниципальных районов</t>
  </si>
  <si>
    <t>2 02 03015 05 0000 151</t>
  </si>
  <si>
    <t>2 02 03020 05 0000 151</t>
  </si>
  <si>
    <t>2 02 02000 00 0000 151</t>
  </si>
  <si>
    <t xml:space="preserve">    Прочие субсидии бюджетам муниципальных районов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</si>
  <si>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</si>
  <si>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</si>
  <si>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</si>
  <si>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</si>
  <si>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</si>
  <si>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</si>
  <si>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2 02 03033 05 0000 151</t>
  </si>
  <si>
    <t>Субвенции бюджетам муниципальных районов на оздоровление детей</t>
  </si>
  <si>
    <t>2 02 03069 05 0000 151</t>
  </si>
  <si>
    <t>2 02 03070 05 0000 151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</si>
  <si>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</si>
  <si>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</si>
  <si>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</si>
  <si>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</si>
  <si>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</si>
  <si>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</si>
  <si>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</si>
  <si>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</si>
  <si>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</si>
  <si>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 xml:space="preserve"> 2 02 02008 05 0000 151</t>
  </si>
  <si>
    <t xml:space="preserve">Субсидии бюджетам муниципальных районов на обеспечение жильем молодых семей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</si>
  <si>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</si>
  <si>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</si>
  <si>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</si>
  <si>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</si>
  <si>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</si>
  <si>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</si>
  <si>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</si>
  <si>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</si>
  <si>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</si>
  <si>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</si>
  <si>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</si>
  <si>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</si>
  <si>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</si>
  <si>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</si>
  <si>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1 11 05013 10 0000 120</t>
  </si>
  <si>
    <t>1 14 02053 05 0000 410</t>
  </si>
  <si>
    <t>1 14 06013 10 0000 430</t>
  </si>
  <si>
    <t>Платежи , взимаемые органами местного самоуправления (организациями) муниципальных районов за выполнение определенных функций</t>
  </si>
  <si>
    <t>01 0301 00 00 0000 700</t>
  </si>
  <si>
    <t>01 0301 00 05 0000 710</t>
  </si>
  <si>
    <t>01 0301 00 00 0000 800</t>
  </si>
  <si>
    <t>01 0301 00 05 0000 810</t>
  </si>
  <si>
    <t>Погашение бюджетами муниципальных 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</si>
  <si>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</si>
  <si>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Дотации бюджетам муниципальных районов на выравнивание  бюджетной обеспеченности</t>
  </si>
  <si>
    <t xml:space="preserve">   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</si>
  <si>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</si>
  <si>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</si>
  <si>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</si>
  <si>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</si>
  <si>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</si>
  <si>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</si>
  <si>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</si>
  <si>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</si>
  <si>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</si>
  <si>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</si>
  <si>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</si>
  <si>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Arial"/>
        <family val="2"/>
      </rPr>
      <t>¹</t>
    </r>
    <r>
      <rPr>
        <sz val="12"/>
        <rFont val="Arial Cyr"/>
        <family val="0"/>
      </rPr>
      <t xml:space="preserve"> и 228 Налогового кодекса Российской Федерации</t>
    </r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</si>
  <si>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</si>
  <si>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</si>
  <si>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</si>
  <si>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</si>
  <si>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</si>
  <si>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</si>
  <si>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</si>
  <si>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</si>
  <si>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</si>
  <si>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</si>
  <si>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</si>
  <si>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1 05 02010 02 0000 110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</si>
  <si>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</si>
  <si>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</si>
  <si>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</si>
  <si>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</si>
  <si>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</si>
  <si>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</si>
  <si>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</si>
  <si>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</si>
  <si>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</si>
  <si>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1 03 02260 01 0000 100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</si>
  <si>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</si>
  <si>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</si>
  <si>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</si>
  <si>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</si>
  <si>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</si>
  <si>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</si>
  <si>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2 02 04053 05 0000 151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</si>
  <si>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</si>
  <si>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</si>
  <si>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</si>
  <si>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2 18 05010 05 0000 151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</si>
  <si>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</si>
  <si>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</si>
  <si>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</si>
  <si>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</si>
  <si>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</si>
  <si>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</si>
  <si>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</si>
  <si>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</si>
  <si>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</si>
  <si>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</si>
  <si>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</si>
  <si>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БФ07822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</si>
  <si>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</si>
  <si>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710</t>
  </si>
  <si>
    <t>Обслуживание муниципального долга Глазуновского района</t>
  </si>
  <si>
    <t>511</t>
  </si>
  <si>
    <t>Дотации на выравнивание бюджетной обеспеченности муниципальных образований</t>
  </si>
  <si>
    <t>512</t>
  </si>
  <si>
    <t>Дотации бюджетам муниципальных образований на поддержку мер по обеспечению сбалансированности бюджетов</t>
  </si>
  <si>
    <t>2 02 03078 05 0000 151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</si>
  <si>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</si>
  <si>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</si>
  <si>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</si>
  <si>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</si>
  <si>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</si>
  <si>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</si>
  <si>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</si>
  <si>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</si>
  <si>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</si>
  <si>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1 11 07015 05 0000 120</t>
  </si>
  <si>
    <t>1 12 01000 01 0000 120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</si>
  <si>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</si>
  <si>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</si>
  <si>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Поправки июнь</t>
  </si>
  <si>
    <t>Краснослободское поселение</t>
  </si>
  <si>
    <t>Отрадинское поселение</t>
  </si>
  <si>
    <t>Сеньковское поселение</t>
  </si>
  <si>
    <t>Тагинское поселение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</si>
  <si>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</si>
  <si>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</si>
  <si>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</si>
  <si>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</si>
  <si>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</si>
  <si>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</si>
  <si>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</si>
  <si>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</si>
  <si>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</si>
  <si>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</si>
  <si>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</si>
  <si>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</si>
  <si>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Мероприятия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</si>
  <si>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областного бюджета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</si>
  <si>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районного бюджета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</si>
  <si>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</si>
  <si>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</si>
  <si>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</si>
  <si>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</si>
  <si>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</si>
  <si>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</si>
  <si>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</si>
  <si>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</si>
  <si>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</si>
  <si>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</si>
  <si>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</si>
  <si>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</si>
  <si>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 xml:space="preserve"> районного бюджета - органы исполнительной власти </t>
  </si>
  <si>
    <t>2 07 05030 05 0000 180</t>
  </si>
  <si>
    <t>Прочие безвозмездные поступления в бюджеты муниципальных районов</t>
  </si>
  <si>
    <t>2 02 02088 05 0002 151</t>
  </si>
  <si>
    <t xml:space="preserve"> 2 02 02089 05 0002 151</t>
  </si>
  <si>
    <t>2 02 03119 05 0000 151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</si>
  <si>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</si>
  <si>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</si>
  <si>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</si>
  <si>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</si>
  <si>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</si>
  <si>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</si>
  <si>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</si>
  <si>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</si>
  <si>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</si>
  <si>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</si>
  <si>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</si>
  <si>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</si>
  <si>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</si>
  <si>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</si>
  <si>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</si>
  <si>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</si>
  <si>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2014-2016 годы"</t>
  </si>
  <si>
    <t xml:space="preserve">Муниципальная программа Глазуновского района "Обеспечение жильем молодых семей на 2014-2016 годы"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</si>
  <si>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</si>
  <si>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</si>
  <si>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</si>
  <si>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</si>
  <si>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</si>
  <si>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</si>
  <si>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</si>
  <si>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</si>
  <si>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</si>
  <si>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</si>
  <si>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</si>
  <si>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</si>
  <si>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</si>
  <si>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</si>
  <si>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 xml:space="preserve">Бюджетные кредиты от других бюджетов бюджетной системы Российской Федерации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</si>
  <si>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</si>
  <si>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</si>
  <si>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</si>
  <si>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</si>
  <si>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1402</t>
  </si>
  <si>
    <t>Иные дотации</t>
  </si>
  <si>
    <t>Богородское поселение</t>
  </si>
  <si>
    <t>Медведевское поселение</t>
  </si>
  <si>
    <t>Очкинское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</si>
  <si>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</si>
  <si>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</si>
  <si>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</si>
  <si>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</si>
  <si>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</si>
  <si>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</si>
  <si>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</si>
  <si>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</si>
  <si>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</si>
  <si>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</si>
  <si>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</si>
  <si>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</si>
  <si>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</si>
  <si>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</si>
  <si>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</si>
  <si>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</si>
  <si>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</si>
  <si>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</si>
  <si>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</si>
  <si>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</si>
  <si>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</si>
  <si>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</si>
  <si>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</si>
  <si>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</si>
  <si>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</si>
  <si>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</si>
  <si>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</si>
  <si>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</si>
  <si>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</si>
  <si>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</si>
  <si>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</si>
  <si>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</si>
  <si>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</si>
  <si>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</si>
  <si>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</si>
  <si>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</si>
  <si>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2 02 03007 05 0000 151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</si>
  <si>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</si>
  <si>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</si>
  <si>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</si>
  <si>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</si>
  <si>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</si>
  <si>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</si>
  <si>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</si>
  <si>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</si>
  <si>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</si>
  <si>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2014 год</t>
  </si>
  <si>
    <t>РПр</t>
  </si>
  <si>
    <t>Сумма, тыс.руб.</t>
  </si>
  <si>
    <t>Итого</t>
  </si>
  <si>
    <t>Реализация мероприятий муниципальной программы Глазуновского района "Оздоровление и отдых детей и подростков в Глазуновском районе на 2012-2016 годы"</t>
  </si>
  <si>
    <t>Муниципальная программа Глазуновского района "Оздоровление и отдых детей и подростков в Глазуновском районе на 2012-2016 годы"</t>
  </si>
  <si>
    <t>Районные средства</t>
  </si>
  <si>
    <t>ОБЩЕГОСУДАРСТВЕННЫЕ ВОПРОСЫ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</si>
  <si>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</si>
  <si>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</si>
  <si>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</si>
  <si>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</si>
  <si>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</si>
  <si>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</si>
  <si>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</si>
  <si>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</si>
  <si>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</si>
  <si>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</si>
  <si>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</si>
  <si>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</si>
  <si>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</si>
  <si>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</si>
  <si>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</si>
  <si>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</si>
  <si>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</si>
  <si>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</si>
  <si>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</si>
  <si>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</si>
  <si>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</si>
  <si>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</si>
  <si>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</si>
  <si>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</si>
  <si>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</si>
  <si>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</si>
  <si>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</si>
  <si>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</si>
  <si>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Муниципальная программа Глазуновского района "Развитие архивного дела в Глазуновском районе на 2013-2016 годы"</t>
  </si>
  <si>
    <t>Л100000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</si>
  <si>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</si>
  <si>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</si>
  <si>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Поправки</t>
  </si>
  <si>
    <t xml:space="preserve">из них: Закон Орловской области от 26.01.2007 г. №655- ОЗ "О наказах избирателей депутатам Орловской области Совета народных депутатов" </t>
  </si>
  <si>
    <t>в т.ч. приобретение музыкальной аппаратуры для МБУК "Культурно-досуговый центр Глазуновского района"  (депутат Борзенков С.П.)</t>
  </si>
  <si>
    <t>приобретение мебели для МБОУ "Глазуновская средняя общеобразовательная школа" (депутат Борзенков С.П.)</t>
  </si>
  <si>
    <t>приобретение мебели для МБОУ "Глазуновская средняя общеобразовательная школа" (депутат Быков В.И.)</t>
  </si>
  <si>
    <t>приобретение и установка оконных блоков в МБОУ "Глазуновская средняя общеобразовательная школа" (депутат Жидова М.В.)</t>
  </si>
  <si>
    <t>2 02 02216 05 0000 151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</si>
</sst>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i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9" fontId="20" fillId="0" borderId="12" xfId="0" applyNumberFormat="1" applyFont="1" applyBorder="1" applyAlignment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56" applyFont="1" applyAlignment="1">
      <alignment/>
      <protection/>
    </xf>
    <xf numFmtId="0" fontId="20" fillId="0" borderId="0" xfId="56" applyFont="1">
      <alignment/>
      <protection/>
    </xf>
    <xf numFmtId="0" fontId="0" fillId="0" borderId="0" xfId="56" applyFont="1" applyAlignment="1">
      <alignment/>
      <protection/>
    </xf>
    <xf numFmtId="0" fontId="20" fillId="0" borderId="0" xfId="56" applyFont="1" applyAlignment="1">
      <alignment horizontal="right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22" fillId="0" borderId="10" xfId="56" applyNumberFormat="1" applyFont="1" applyBorder="1" applyAlignment="1">
      <alignment horizontal="center" vertical="center" wrapText="1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164" fontId="22" fillId="0" borderId="10" xfId="56" applyNumberFormat="1" applyFont="1" applyBorder="1" applyAlignment="1">
      <alignment horizontal="right" vertical="center"/>
      <protection/>
    </xf>
    <xf numFmtId="49" fontId="20" fillId="0" borderId="10" xfId="0" applyNumberFormat="1" applyFont="1" applyBorder="1" applyAlignment="1">
      <alignment horizontal="left" vertical="center" wrapText="1"/>
    </xf>
    <xf numFmtId="164" fontId="20" fillId="0" borderId="10" xfId="56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wrapText="1"/>
    </xf>
    <xf numFmtId="49" fontId="20" fillId="0" borderId="12" xfId="56" applyNumberFormat="1" applyFont="1" applyBorder="1" applyAlignment="1">
      <alignment horizontal="center" vertical="center" wrapText="1"/>
      <protection/>
    </xf>
    <xf numFmtId="49" fontId="20" fillId="0" borderId="11" xfId="56" applyNumberFormat="1" applyFont="1" applyBorder="1" applyAlignment="1">
      <alignment horizontal="center" vertical="center" wrapText="1"/>
      <protection/>
    </xf>
    <xf numFmtId="49" fontId="20" fillId="0" borderId="13" xfId="56" applyNumberFormat="1" applyFont="1" applyBorder="1" applyAlignment="1">
      <alignment horizontal="center" vertical="center" wrapText="1"/>
      <protection/>
    </xf>
    <xf numFmtId="0" fontId="22" fillId="0" borderId="0" xfId="56" applyFont="1">
      <alignment/>
      <protection/>
    </xf>
    <xf numFmtId="169" fontId="20" fillId="0" borderId="10" xfId="0" applyNumberFormat="1" applyFont="1" applyBorder="1" applyAlignment="1">
      <alignment horizontal="left" vertical="center" wrapText="1"/>
    </xf>
    <xf numFmtId="164" fontId="0" fillId="0" borderId="10" xfId="56" applyNumberFormat="1" applyFont="1" applyBorder="1" applyAlignment="1">
      <alignment horizontal="right" vertical="center"/>
      <protection/>
    </xf>
    <xf numFmtId="164" fontId="20" fillId="0" borderId="0" xfId="56" applyNumberFormat="1" applyFont="1">
      <alignment/>
      <protection/>
    </xf>
    <xf numFmtId="49" fontId="20" fillId="0" borderId="14" xfId="56" applyNumberFormat="1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22" fillId="0" borderId="10" xfId="0" applyNumberFormat="1" applyFont="1" applyBorder="1" applyAlignment="1">
      <alignment wrapText="1"/>
    </xf>
    <xf numFmtId="0" fontId="22" fillId="0" borderId="10" xfId="56" applyFont="1" applyBorder="1" applyAlignment="1">
      <alignment horizontal="center" vertical="center" wrapText="1"/>
      <protection/>
    </xf>
    <xf numFmtId="169" fontId="20" fillId="0" borderId="12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0" fontId="20" fillId="0" borderId="10" xfId="55" applyFont="1" applyBorder="1" applyAlignment="1">
      <alignment horizont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0" fontId="20" fillId="0" borderId="10" xfId="55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4" fontId="20" fillId="0" borderId="12" xfId="56" applyNumberFormat="1" applyFont="1" applyBorder="1" applyAlignment="1">
      <alignment horizontal="right" vertical="center"/>
      <protection/>
    </xf>
    <xf numFmtId="169" fontId="22" fillId="0" borderId="10" xfId="0" applyNumberFormat="1" applyFont="1" applyFill="1" applyBorder="1" applyAlignment="1">
      <alignment horizontal="left" vertical="center" wrapText="1"/>
    </xf>
    <xf numFmtId="1" fontId="22" fillId="0" borderId="10" xfId="56" applyNumberFormat="1" applyFont="1" applyBorder="1" applyAlignment="1">
      <alignment horizontal="center" vertical="center" wrapText="1"/>
      <protection/>
    </xf>
    <xf numFmtId="1" fontId="20" fillId="0" borderId="10" xfId="56" applyNumberFormat="1" applyFont="1" applyBorder="1" applyAlignment="1">
      <alignment horizontal="center" vertical="center" wrapText="1"/>
      <protection/>
    </xf>
    <xf numFmtId="169" fontId="22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justify" wrapText="1"/>
    </xf>
    <xf numFmtId="0" fontId="20" fillId="0" borderId="10" xfId="54" applyFont="1" applyBorder="1" applyAlignment="1" quotePrefix="1">
      <alignment horizontal="center" wrapText="1"/>
      <protection/>
    </xf>
    <xf numFmtId="0" fontId="24" fillId="0" borderId="10" xfId="0" applyFont="1" applyBorder="1" applyAlignment="1">
      <alignment horizontal="center" wrapText="1"/>
    </xf>
    <xf numFmtId="164" fontId="20" fillId="0" borderId="11" xfId="56" applyNumberFormat="1" applyFont="1" applyBorder="1" applyAlignment="1">
      <alignment horizontal="right" vertical="center"/>
      <protection/>
    </xf>
    <xf numFmtId="49" fontId="22" fillId="0" borderId="13" xfId="56" applyNumberFormat="1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wrapText="1"/>
      <protection/>
    </xf>
    <xf numFmtId="49" fontId="20" fillId="0" borderId="15" xfId="55" applyNumberFormat="1" applyFont="1" applyBorder="1" applyAlignment="1">
      <alignment horizontal="center" vertical="center"/>
      <protection/>
    </xf>
    <xf numFmtId="0" fontId="25" fillId="0" borderId="10" xfId="55" applyFont="1" applyBorder="1" applyAlignment="1">
      <alignment horizontal="center" wrapText="1"/>
      <protection/>
    </xf>
    <xf numFmtId="49" fontId="25" fillId="0" borderId="10" xfId="56" applyNumberFormat="1" applyFont="1" applyBorder="1" applyAlignment="1">
      <alignment horizontal="center" vertical="center" wrapText="1"/>
      <protection/>
    </xf>
    <xf numFmtId="164" fontId="26" fillId="0" borderId="10" xfId="56" applyNumberFormat="1" applyFont="1" applyBorder="1" applyAlignment="1">
      <alignment horizontal="right" vertical="center"/>
      <protection/>
    </xf>
    <xf numFmtId="164" fontId="0" fillId="0" borderId="10" xfId="56" applyNumberFormat="1" applyFont="1" applyBorder="1" applyAlignment="1">
      <alignment horizontal="right" vertic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2" fillId="0" borderId="10" xfId="53" applyFont="1" applyBorder="1" applyAlignment="1">
      <alignment horizontal="center"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2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6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right"/>
      <protection/>
    </xf>
    <xf numFmtId="0" fontId="22" fillId="0" borderId="10" xfId="56" applyFont="1" applyBorder="1" applyAlignment="1">
      <alignment horizontal="center" wrapText="1"/>
      <protection/>
    </xf>
    <xf numFmtId="169" fontId="22" fillId="0" borderId="10" xfId="0" applyNumberFormat="1" applyFont="1" applyBorder="1" applyAlignment="1">
      <alignment horizontal="justify" wrapText="1"/>
    </xf>
    <xf numFmtId="0" fontId="22" fillId="0" borderId="10" xfId="55" applyFont="1" applyBorder="1" applyAlignment="1">
      <alignment horizontal="center" wrapText="1"/>
      <protection/>
    </xf>
    <xf numFmtId="0" fontId="22" fillId="0" borderId="11" xfId="55" applyFont="1" applyBorder="1" applyAlignment="1">
      <alignment horizontal="center" wrapText="1"/>
      <protection/>
    </xf>
    <xf numFmtId="49" fontId="22" fillId="0" borderId="12" xfId="56" applyNumberFormat="1" applyFont="1" applyBorder="1" applyAlignment="1">
      <alignment horizontal="center" vertical="center" wrapText="1"/>
      <protection/>
    </xf>
    <xf numFmtId="164" fontId="20" fillId="0" borderId="10" xfId="56" applyNumberFormat="1" applyFont="1" applyBorder="1">
      <alignment/>
      <protection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0" fontId="0" fillId="15" borderId="1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169" fontId="25" fillId="0" borderId="10" xfId="0" applyNumberFormat="1" applyFont="1" applyBorder="1" applyAlignment="1">
      <alignment horizontal="left" vertical="center" wrapText="1"/>
    </xf>
    <xf numFmtId="49" fontId="22" fillId="0" borderId="0" xfId="56" applyNumberFormat="1" applyFont="1" applyAlignment="1">
      <alignment/>
      <protection/>
    </xf>
    <xf numFmtId="49" fontId="0" fillId="0" borderId="0" xfId="56" applyNumberFormat="1" applyFont="1" applyAlignment="1">
      <alignment/>
      <protection/>
    </xf>
    <xf numFmtId="49" fontId="20" fillId="0" borderId="0" xfId="56" applyNumberFormat="1" applyFont="1" applyAlignment="1">
      <alignment horizontal="right"/>
      <protection/>
    </xf>
    <xf numFmtId="49" fontId="20" fillId="0" borderId="10" xfId="55" applyNumberFormat="1" applyFont="1" applyBorder="1" applyAlignment="1">
      <alignment horizontal="center" wrapText="1"/>
      <protection/>
    </xf>
    <xf numFmtId="49" fontId="20" fillId="0" borderId="10" xfId="54" applyNumberFormat="1" applyFont="1" applyBorder="1" applyAlignment="1" quotePrefix="1">
      <alignment horizontal="center" wrapText="1"/>
      <protection/>
    </xf>
    <xf numFmtId="49" fontId="22" fillId="0" borderId="11" xfId="55" applyNumberFormat="1" applyFont="1" applyBorder="1" applyAlignment="1">
      <alignment horizontal="center" wrapText="1"/>
      <protection/>
    </xf>
    <xf numFmtId="49" fontId="20" fillId="0" borderId="11" xfId="55" applyNumberFormat="1" applyFont="1" applyBorder="1" applyAlignment="1">
      <alignment horizontal="center" wrapText="1"/>
      <protection/>
    </xf>
    <xf numFmtId="49" fontId="20" fillId="0" borderId="0" xfId="56" applyNumberFormat="1" applyFont="1">
      <alignment/>
      <protection/>
    </xf>
    <xf numFmtId="0" fontId="25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2" fillId="0" borderId="10" xfId="56" applyFont="1" applyBorder="1" applyAlignment="1">
      <alignment horizontal="center" vertical="center"/>
      <protection/>
    </xf>
    <xf numFmtId="164" fontId="22" fillId="0" borderId="10" xfId="56" applyNumberFormat="1" applyFont="1" applyBorder="1">
      <alignment/>
      <protection/>
    </xf>
    <xf numFmtId="0" fontId="22" fillId="0" borderId="10" xfId="56" applyFont="1" applyBorder="1">
      <alignment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0" xfId="56" applyFont="1" applyBorder="1">
      <alignment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56" applyNumberFormat="1" applyFont="1" applyBorder="1">
      <alignment/>
      <protection/>
    </xf>
    <xf numFmtId="49" fontId="20" fillId="0" borderId="10" xfId="56" applyNumberFormat="1" applyFont="1" applyBorder="1">
      <alignment/>
      <protection/>
    </xf>
    <xf numFmtId="49" fontId="20" fillId="0" borderId="10" xfId="56" applyNumberFormat="1" applyFont="1" applyBorder="1" applyAlignment="1">
      <alignment horizontal="center" vertical="center"/>
      <protection/>
    </xf>
    <xf numFmtId="16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4" fontId="20" fillId="0" borderId="10" xfId="56" applyNumberFormat="1" applyFont="1" applyBorder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22" fillId="0" borderId="10" xfId="56" applyNumberFormat="1" applyFont="1" applyBorder="1" applyAlignment="1">
      <alignment vertical="center"/>
      <protection/>
    </xf>
    <xf numFmtId="164" fontId="20" fillId="0" borderId="10" xfId="56" applyNumberFormat="1" applyFont="1" applyBorder="1" applyAlignment="1">
      <alignment vertical="center"/>
      <protection/>
    </xf>
    <xf numFmtId="164" fontId="0" fillId="0" borderId="10" xfId="56" applyNumberFormat="1" applyFont="1" applyBorder="1" applyAlignment="1">
      <alignment vertical="center"/>
      <protection/>
    </xf>
    <xf numFmtId="164" fontId="23" fillId="15" borderId="10" xfId="56" applyNumberFormat="1" applyFont="1" applyFill="1" applyBorder="1" applyAlignment="1">
      <alignment vertical="center"/>
      <protection/>
    </xf>
    <xf numFmtId="164" fontId="0" fillId="0" borderId="10" xfId="56" applyNumberFormat="1" applyFont="1" applyBorder="1" applyAlignment="1">
      <alignment vertical="center"/>
      <protection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56" applyNumberFormat="1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right" vertical="center" wrapText="1"/>
    </xf>
    <xf numFmtId="164" fontId="28" fillId="0" borderId="10" xfId="0" applyNumberFormat="1" applyFont="1" applyBorder="1" applyAlignment="1">
      <alignment horizontal="right"/>
    </xf>
    <xf numFmtId="49" fontId="28" fillId="15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69" fontId="27" fillId="15" borderId="10" xfId="0" applyNumberFormat="1" applyFont="1" applyFill="1" applyBorder="1" applyAlignment="1">
      <alignment wrapText="1"/>
    </xf>
    <xf numFmtId="164" fontId="27" fillId="0" borderId="10" xfId="0" applyNumberFormat="1" applyFont="1" applyBorder="1" applyAlignment="1">
      <alignment horizontal="right" vertical="center" wrapText="1"/>
    </xf>
    <xf numFmtId="164" fontId="27" fillId="0" borderId="10" xfId="0" applyNumberFormat="1" applyFont="1" applyBorder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164" fontId="27" fillId="15" borderId="10" xfId="0" applyNumberFormat="1" applyFont="1" applyFill="1" applyBorder="1" applyAlignment="1">
      <alignment horizontal="right"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15" borderId="10" xfId="0" applyNumberFormat="1" applyFont="1" applyFill="1" applyBorder="1" applyAlignment="1">
      <alignment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15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64" fontId="28" fillId="15" borderId="12" xfId="0" applyNumberFormat="1" applyFont="1" applyFill="1" applyBorder="1" applyAlignment="1">
      <alignment horizontal="right" vertical="center" wrapText="1"/>
    </xf>
    <xf numFmtId="49" fontId="27" fillId="15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164" fontId="28" fillId="15" borderId="11" xfId="0" applyNumberFormat="1" applyFont="1" applyFill="1" applyBorder="1" applyAlignment="1">
      <alignment horizontal="right" vertical="center" wrapText="1"/>
    </xf>
    <xf numFmtId="164" fontId="28" fillId="15" borderId="1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164" fontId="30" fillId="15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164" fontId="27" fillId="0" borderId="10" xfId="0" applyNumberFormat="1" applyFont="1" applyFill="1" applyBorder="1" applyAlignment="1">
      <alignment horizontal="right" vertical="center" wrapText="1"/>
    </xf>
    <xf numFmtId="164" fontId="28" fillId="0" borderId="1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64" fontId="30" fillId="0" borderId="10" xfId="0" applyNumberFormat="1" applyFont="1" applyBorder="1" applyAlignment="1">
      <alignment horizontal="right" vertical="center"/>
    </xf>
    <xf numFmtId="49" fontId="28" fillId="15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Border="1" applyAlignment="1">
      <alignment horizontal="right" vertical="center"/>
    </xf>
    <xf numFmtId="49" fontId="27" fillId="15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/>
    </xf>
    <xf numFmtId="49" fontId="28" fillId="15" borderId="10" xfId="0" applyNumberFormat="1" applyFont="1" applyFill="1" applyBorder="1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top" wrapText="1"/>
    </xf>
    <xf numFmtId="49" fontId="32" fillId="15" borderId="10" xfId="0" applyNumberFormat="1" applyFont="1" applyFill="1" applyBorder="1" applyAlignment="1">
      <alignment horizontal="center" vertical="center"/>
    </xf>
    <xf numFmtId="49" fontId="32" fillId="15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top" wrapText="1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56" applyFont="1" applyBorder="1" applyAlignment="1">
      <alignment horizontal="right" vertical="center"/>
      <protection/>
    </xf>
    <xf numFmtId="2" fontId="20" fillId="0" borderId="10" xfId="56" applyNumberFormat="1" applyFont="1" applyBorder="1" applyAlignment="1">
      <alignment horizontal="right" vertical="center"/>
      <protection/>
    </xf>
    <xf numFmtId="0" fontId="22" fillId="0" borderId="10" xfId="56" applyFont="1" applyBorder="1" applyAlignment="1">
      <alignment horizontal="right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164" fontId="28" fillId="0" borderId="1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164" fontId="27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justify" wrapText="1"/>
    </xf>
    <xf numFmtId="169" fontId="29" fillId="0" borderId="0" xfId="0" applyNumberFormat="1" applyFont="1" applyAlignment="1">
      <alignment wrapText="1"/>
    </xf>
    <xf numFmtId="0" fontId="37" fillId="0" borderId="0" xfId="56" applyFont="1" applyAlignment="1">
      <alignment/>
      <protection/>
    </xf>
    <xf numFmtId="0" fontId="29" fillId="0" borderId="0" xfId="56" applyFont="1">
      <alignment/>
      <protection/>
    </xf>
    <xf numFmtId="0" fontId="27" fillId="0" borderId="0" xfId="56" applyFont="1" applyAlignment="1">
      <alignment/>
      <protection/>
    </xf>
    <xf numFmtId="169" fontId="29" fillId="0" borderId="0" xfId="0" applyNumberFormat="1" applyFont="1" applyAlignment="1">
      <alignment horizontal="right" wrapText="1"/>
    </xf>
    <xf numFmtId="0" fontId="29" fillId="0" borderId="0" xfId="56" applyFont="1" applyAlignment="1">
      <alignment horizontal="right"/>
      <protection/>
    </xf>
    <xf numFmtId="169" fontId="29" fillId="0" borderId="10" xfId="0" applyNumberFormat="1" applyFont="1" applyBorder="1" applyAlignment="1">
      <alignment horizontal="center" vertical="center" wrapText="1"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 textRotation="90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7" fillId="0" borderId="10" xfId="56" applyFont="1" applyBorder="1" applyAlignment="1">
      <alignment horizontal="center" vertical="center"/>
      <protection/>
    </xf>
    <xf numFmtId="0" fontId="29" fillId="0" borderId="10" xfId="56" applyFont="1" applyBorder="1">
      <alignment/>
      <protection/>
    </xf>
    <xf numFmtId="169" fontId="37" fillId="0" borderId="10" xfId="0" applyNumberFormat="1" applyFont="1" applyBorder="1" applyAlignment="1">
      <alignment wrapText="1"/>
    </xf>
    <xf numFmtId="0" fontId="37" fillId="0" borderId="10" xfId="56" applyFont="1" applyBorder="1" applyAlignment="1">
      <alignment horizontal="center" vertical="center" wrapText="1"/>
      <protection/>
    </xf>
    <xf numFmtId="164" fontId="37" fillId="0" borderId="10" xfId="56" applyNumberFormat="1" applyFont="1" applyBorder="1" applyAlignment="1">
      <alignment horizontal="right" vertical="center"/>
      <protection/>
    </xf>
    <xf numFmtId="164" fontId="37" fillId="0" borderId="10" xfId="56" applyNumberFormat="1" applyFont="1" applyBorder="1">
      <alignment/>
      <protection/>
    </xf>
    <xf numFmtId="169" fontId="37" fillId="0" borderId="10" xfId="0" applyNumberFormat="1" applyFont="1" applyBorder="1" applyAlignment="1">
      <alignment horizontal="left" vertical="center" wrapText="1"/>
    </xf>
    <xf numFmtId="49" fontId="37" fillId="0" borderId="10" xfId="56" applyNumberFormat="1" applyFont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 wrapText="1"/>
      <protection/>
    </xf>
    <xf numFmtId="164" fontId="29" fillId="0" borderId="10" xfId="56" applyNumberFormat="1" applyFont="1" applyBorder="1" applyAlignment="1">
      <alignment horizontal="right" vertical="center"/>
      <protection/>
    </xf>
    <xf numFmtId="164" fontId="29" fillId="0" borderId="10" xfId="56" applyNumberFormat="1" applyFont="1" applyBorder="1">
      <alignment/>
      <protection/>
    </xf>
    <xf numFmtId="169" fontId="29" fillId="0" borderId="10" xfId="0" applyNumberFormat="1" applyFont="1" applyBorder="1" applyAlignment="1">
      <alignment horizontal="left" vertical="center" wrapText="1"/>
    </xf>
    <xf numFmtId="169" fontId="29" fillId="0" borderId="10" xfId="0" applyNumberFormat="1" applyFont="1" applyBorder="1" applyAlignment="1">
      <alignment wrapText="1"/>
    </xf>
    <xf numFmtId="0" fontId="29" fillId="0" borderId="10" xfId="55" applyFont="1" applyBorder="1" applyAlignment="1">
      <alignment horizontal="center" wrapText="1"/>
      <protection/>
    </xf>
    <xf numFmtId="164" fontId="27" fillId="0" borderId="10" xfId="56" applyNumberFormat="1" applyFont="1" applyBorder="1" applyAlignment="1">
      <alignment horizontal="right" vertical="center"/>
      <protection/>
    </xf>
    <xf numFmtId="0" fontId="37" fillId="0" borderId="0" xfId="56" applyFont="1">
      <alignment/>
      <protection/>
    </xf>
    <xf numFmtId="0" fontId="29" fillId="0" borderId="10" xfId="55" applyFont="1" applyBorder="1" applyAlignment="1">
      <alignment horizontal="center" vertical="center" wrapText="1"/>
      <protection/>
    </xf>
    <xf numFmtId="169" fontId="29" fillId="0" borderId="10" xfId="0" applyNumberFormat="1" applyFont="1" applyBorder="1" applyAlignment="1">
      <alignment horizontal="justify" wrapText="1"/>
    </xf>
    <xf numFmtId="169" fontId="37" fillId="0" borderId="10" xfId="0" applyNumberFormat="1" applyFont="1" applyFill="1" applyBorder="1" applyAlignment="1">
      <alignment horizontal="left" vertical="center" wrapText="1"/>
    </xf>
    <xf numFmtId="1" fontId="37" fillId="0" borderId="10" xfId="56" applyNumberFormat="1" applyFont="1" applyBorder="1" applyAlignment="1">
      <alignment horizontal="center" vertical="center" wrapText="1"/>
      <protection/>
    </xf>
    <xf numFmtId="1" fontId="29" fillId="0" borderId="10" xfId="56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justify" wrapText="1"/>
    </xf>
    <xf numFmtId="0" fontId="29" fillId="0" borderId="10" xfId="54" applyFont="1" applyBorder="1" applyAlignment="1" quotePrefix="1">
      <alignment horizontal="center" wrapText="1"/>
      <protection/>
    </xf>
    <xf numFmtId="0" fontId="39" fillId="0" borderId="10" xfId="0" applyFont="1" applyBorder="1" applyAlignment="1">
      <alignment horizontal="center" wrapText="1"/>
    </xf>
    <xf numFmtId="0" fontId="29" fillId="0" borderId="10" xfId="53" applyFont="1" applyBorder="1" applyAlignment="1">
      <alignment horizontal="center" wrapText="1"/>
      <protection/>
    </xf>
    <xf numFmtId="0" fontId="37" fillId="0" borderId="10" xfId="56" applyFont="1" applyBorder="1">
      <alignment/>
      <protection/>
    </xf>
    <xf numFmtId="164" fontId="29" fillId="0" borderId="10" xfId="56" applyNumberFormat="1" applyFont="1" applyBorder="1" applyAlignment="1">
      <alignment vertical="center"/>
      <protection/>
    </xf>
    <xf numFmtId="49" fontId="29" fillId="0" borderId="10" xfId="55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left" wrapText="1"/>
    </xf>
    <xf numFmtId="164" fontId="27" fillId="0" borderId="10" xfId="56" applyNumberFormat="1" applyFont="1" applyBorder="1" applyAlignment="1">
      <alignment vertical="center"/>
      <protection/>
    </xf>
    <xf numFmtId="0" fontId="29" fillId="0" borderId="10" xfId="0" applyFont="1" applyBorder="1" applyAlignment="1">
      <alignment/>
    </xf>
    <xf numFmtId="169" fontId="40" fillId="0" borderId="10" xfId="0" applyNumberFormat="1" applyFont="1" applyBorder="1" applyAlignment="1">
      <alignment horizontal="left" vertical="center" wrapText="1"/>
    </xf>
    <xf numFmtId="0" fontId="40" fillId="0" borderId="10" xfId="55" applyFont="1" applyBorder="1" applyAlignment="1">
      <alignment horizontal="center" wrapText="1"/>
      <protection/>
    </xf>
    <xf numFmtId="49" fontId="40" fillId="0" borderId="10" xfId="56" applyNumberFormat="1" applyFont="1" applyBorder="1" applyAlignment="1">
      <alignment horizontal="center" vertical="center" wrapText="1"/>
      <protection/>
    </xf>
    <xf numFmtId="164" fontId="41" fillId="0" borderId="10" xfId="56" applyNumberFormat="1" applyFont="1" applyBorder="1" applyAlignment="1">
      <alignment horizontal="right" vertical="center"/>
      <protection/>
    </xf>
    <xf numFmtId="164" fontId="29" fillId="0" borderId="0" xfId="56" applyNumberFormat="1" applyFont="1">
      <alignment/>
      <protection/>
    </xf>
    <xf numFmtId="2" fontId="28" fillId="0" borderId="10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wrapText="1"/>
    </xf>
    <xf numFmtId="0" fontId="20" fillId="0" borderId="10" xfId="56" applyFont="1" applyBorder="1" applyAlignment="1">
      <alignment horizontal="center"/>
      <protection/>
    </xf>
    <xf numFmtId="49" fontId="0" fillId="0" borderId="17" xfId="0" applyNumberFormat="1" applyFill="1" applyBorder="1" applyAlignment="1" applyProtection="1">
      <alignment horizontal="center" vertical="top" shrinkToFit="1"/>
      <protection/>
    </xf>
    <xf numFmtId="49" fontId="0" fillId="0" borderId="17" xfId="0" applyNumberForma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43" fillId="0" borderId="17" xfId="0" applyNumberFormat="1" applyFont="1" applyFill="1" applyBorder="1" applyAlignment="1" applyProtection="1">
      <alignment vertical="top" wrapText="1"/>
      <protection/>
    </xf>
    <xf numFmtId="0" fontId="44" fillId="0" borderId="17" xfId="0" applyNumberFormat="1" applyFont="1" applyFill="1" applyBorder="1" applyAlignment="1" applyProtection="1">
      <alignment vertical="top" wrapText="1"/>
      <protection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2" fontId="27" fillId="0" borderId="0" xfId="0" applyNumberFormat="1" applyFont="1" applyAlignment="1">
      <alignment/>
    </xf>
    <xf numFmtId="2" fontId="30" fillId="0" borderId="10" xfId="0" applyNumberFormat="1" applyFont="1" applyBorder="1" applyAlignment="1">
      <alignment horizontal="right" vertical="center"/>
    </xf>
    <xf numFmtId="2" fontId="36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49" fontId="20" fillId="0" borderId="15" xfId="56" applyNumberFormat="1" applyFont="1" applyBorder="1" applyAlignment="1">
      <alignment horizontal="center" vertical="center" wrapText="1"/>
      <protection/>
    </xf>
    <xf numFmtId="0" fontId="20" fillId="0" borderId="15" xfId="54" applyFont="1" applyBorder="1" applyAlignment="1" quotePrefix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shrinkToFit="1"/>
      <protection/>
    </xf>
    <xf numFmtId="49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56" applyFont="1" applyBorder="1" applyAlignment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top" shrinkToFit="1"/>
      <protection/>
    </xf>
    <xf numFmtId="164" fontId="22" fillId="0" borderId="0" xfId="56" applyNumberFormat="1" applyFont="1">
      <alignment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16" xfId="56" applyFont="1" applyBorder="1" applyAlignment="1">
      <alignment horizontal="right"/>
      <protection/>
    </xf>
    <xf numFmtId="0" fontId="37" fillId="0" borderId="0" xfId="56" applyFont="1" applyBorder="1" applyAlignment="1">
      <alignment horizontal="center" vertical="center" wrapText="1"/>
      <protection/>
    </xf>
    <xf numFmtId="0" fontId="20" fillId="0" borderId="16" xfId="56" applyFont="1" applyBorder="1" applyAlignment="1">
      <alignment horizontal="right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Лист1" xfId="54"/>
    <cellStyle name="Обычный_Приложения 2014-2016l" xfId="55"/>
    <cellStyle name="Обычный_Приложения2013-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4.25390625" style="3" customWidth="1"/>
    <col min="2" max="2" width="53.375" style="3" customWidth="1"/>
    <col min="3" max="3" width="11.75390625" style="3" customWidth="1"/>
    <col min="4" max="16384" width="9.125" style="3" customWidth="1"/>
  </cols>
  <sheetData>
    <row r="3" spans="1:5" ht="12.75" customHeight="1">
      <c r="A3" s="1"/>
      <c r="C3" s="121" t="s">
        <v>18</v>
      </c>
      <c r="D3" s="2"/>
      <c r="E3" s="2"/>
    </row>
    <row r="4" spans="3:5" ht="12.75" customHeight="1">
      <c r="C4" s="134" t="s">
        <v>160</v>
      </c>
      <c r="D4" s="5"/>
      <c r="E4" s="5"/>
    </row>
    <row r="5" spans="3:5" ht="12.75" customHeight="1">
      <c r="C5" s="134" t="s">
        <v>17</v>
      </c>
      <c r="D5" s="5"/>
      <c r="E5" s="5"/>
    </row>
    <row r="6" spans="3:5" ht="12.75" customHeight="1">
      <c r="C6" s="134" t="s">
        <v>19</v>
      </c>
      <c r="D6" s="5"/>
      <c r="E6" s="5"/>
    </row>
    <row r="7" spans="3:5" ht="12.75" customHeight="1">
      <c r="C7" s="4"/>
      <c r="D7" s="5"/>
      <c r="E7" s="5"/>
    </row>
    <row r="8" spans="1:3" ht="12.75">
      <c r="A8" s="331" t="s">
        <v>233</v>
      </c>
      <c r="B8" s="331"/>
      <c r="C8" s="331"/>
    </row>
    <row r="9" spans="1:3" ht="12.75">
      <c r="A9" s="331" t="s">
        <v>206</v>
      </c>
      <c r="B9" s="331"/>
      <c r="C9" s="331"/>
    </row>
    <row r="11" spans="1:3" ht="12.75">
      <c r="A11" s="332"/>
      <c r="B11" s="332"/>
      <c r="C11" s="332"/>
    </row>
    <row r="12" spans="1:3" ht="25.5">
      <c r="A12" s="6" t="s">
        <v>221</v>
      </c>
      <c r="B12" s="6" t="s">
        <v>350</v>
      </c>
      <c r="C12" s="6" t="s">
        <v>576</v>
      </c>
    </row>
    <row r="13" spans="1:3" ht="12.75">
      <c r="A13" s="7"/>
      <c r="B13" s="8" t="s">
        <v>234</v>
      </c>
      <c r="C13" s="9">
        <f>C14+C19</f>
        <v>815</v>
      </c>
    </row>
    <row r="14" spans="1:3" ht="25.5">
      <c r="A14" s="10" t="s">
        <v>235</v>
      </c>
      <c r="B14" s="11" t="s">
        <v>518</v>
      </c>
      <c r="C14" s="13">
        <f>C15+C17</f>
        <v>-500</v>
      </c>
    </row>
    <row r="15" spans="1:3" ht="38.25">
      <c r="A15" s="10" t="s">
        <v>362</v>
      </c>
      <c r="B15" s="11" t="s">
        <v>306</v>
      </c>
      <c r="C15" s="13">
        <f>C16</f>
        <v>0</v>
      </c>
    </row>
    <row r="16" spans="1:3" ht="38.25">
      <c r="A16" s="12" t="s">
        <v>363</v>
      </c>
      <c r="B16" s="11" t="s">
        <v>307</v>
      </c>
      <c r="C16" s="13">
        <v>0</v>
      </c>
    </row>
    <row r="17" spans="1:3" ht="38.25">
      <c r="A17" s="10" t="s">
        <v>364</v>
      </c>
      <c r="B17" s="11" t="s">
        <v>236</v>
      </c>
      <c r="C17" s="13">
        <f>C18</f>
        <v>-500</v>
      </c>
    </row>
    <row r="18" spans="1:3" ht="38.25">
      <c r="A18" s="10" t="s">
        <v>365</v>
      </c>
      <c r="B18" s="11" t="s">
        <v>366</v>
      </c>
      <c r="C18" s="13">
        <v>-500</v>
      </c>
    </row>
    <row r="19" spans="1:3" ht="25.5">
      <c r="A19" s="10" t="s">
        <v>237</v>
      </c>
      <c r="B19" s="11" t="s">
        <v>367</v>
      </c>
      <c r="C19" s="13">
        <f>C20+C24</f>
        <v>1315</v>
      </c>
    </row>
    <row r="20" spans="1:3" ht="12.75">
      <c r="A20" s="10" t="s">
        <v>238</v>
      </c>
      <c r="B20" s="11" t="s">
        <v>239</v>
      </c>
      <c r="C20" s="13">
        <f>C21</f>
        <v>-181023.8</v>
      </c>
    </row>
    <row r="21" spans="1:3" ht="12.75">
      <c r="A21" s="10" t="s">
        <v>240</v>
      </c>
      <c r="B21" s="11" t="s">
        <v>241</v>
      </c>
      <c r="C21" s="13">
        <f>C22</f>
        <v>-181023.8</v>
      </c>
    </row>
    <row r="22" spans="1:3" ht="12.75">
      <c r="A22" s="10" t="s">
        <v>242</v>
      </c>
      <c r="B22" s="11" t="s">
        <v>243</v>
      </c>
      <c r="C22" s="13">
        <f>C23</f>
        <v>-181023.8</v>
      </c>
    </row>
    <row r="23" spans="1:5" ht="25.5">
      <c r="A23" s="10" t="s">
        <v>244</v>
      </c>
      <c r="B23" s="110" t="s">
        <v>168</v>
      </c>
      <c r="C23" s="13">
        <v>-181023.8</v>
      </c>
      <c r="E23" s="14"/>
    </row>
    <row r="24" spans="1:3" ht="12.75">
      <c r="A24" s="10" t="s">
        <v>245</v>
      </c>
      <c r="B24" s="11" t="s">
        <v>246</v>
      </c>
      <c r="C24" s="13">
        <f>C25</f>
        <v>182338.8</v>
      </c>
    </row>
    <row r="25" spans="1:4" ht="12.75">
      <c r="A25" s="10" t="s">
        <v>247</v>
      </c>
      <c r="B25" s="11" t="s">
        <v>248</v>
      </c>
      <c r="C25" s="13">
        <f>C26</f>
        <v>182338.8</v>
      </c>
      <c r="D25" s="15"/>
    </row>
    <row r="26" spans="1:3" ht="25.5">
      <c r="A26" s="10" t="s">
        <v>249</v>
      </c>
      <c r="B26" s="11" t="s">
        <v>250</v>
      </c>
      <c r="C26" s="13">
        <f>C27</f>
        <v>182338.8</v>
      </c>
    </row>
    <row r="27" spans="1:4" ht="25.5">
      <c r="A27" s="10" t="s">
        <v>251</v>
      </c>
      <c r="B27" s="110" t="s">
        <v>339</v>
      </c>
      <c r="C27" s="13">
        <v>182338.8</v>
      </c>
      <c r="D27" s="16"/>
    </row>
    <row r="40" ht="12.75">
      <c r="C40" s="3" t="s">
        <v>567</v>
      </c>
    </row>
  </sheetData>
  <sheetProtection/>
  <mergeCells count="3">
    <mergeCell ref="A8:C8"/>
    <mergeCell ref="A9:C9"/>
    <mergeCell ref="A11:C11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55">
      <selection activeCell="C63" sqref="C63"/>
    </sheetView>
  </sheetViews>
  <sheetFormatPr defaultColWidth="9.00390625" defaultRowHeight="12.75"/>
  <cols>
    <col min="1" max="1" width="9.00390625" style="219" customWidth="1"/>
    <col min="2" max="2" width="9.125" style="219" customWidth="1"/>
    <col min="3" max="3" width="23.25390625" style="219" customWidth="1"/>
    <col min="4" max="4" width="76.25390625" style="219" customWidth="1"/>
    <col min="5" max="16384" width="9.125" style="219" customWidth="1"/>
  </cols>
  <sheetData>
    <row r="1" spans="2:4" ht="12">
      <c r="B1" s="218"/>
      <c r="C1" s="218"/>
      <c r="D1" s="218" t="s">
        <v>20</v>
      </c>
    </row>
    <row r="2" spans="2:4" ht="12">
      <c r="B2" s="220"/>
      <c r="C2" s="220"/>
      <c r="D2" s="220" t="s">
        <v>160</v>
      </c>
    </row>
    <row r="3" spans="2:4" ht="12">
      <c r="B3" s="220"/>
      <c r="C3" s="220"/>
      <c r="D3" s="220" t="s">
        <v>17</v>
      </c>
    </row>
    <row r="4" spans="2:4" ht="12">
      <c r="B4" s="220"/>
      <c r="C4" s="220"/>
      <c r="D4" s="220" t="s">
        <v>19</v>
      </c>
    </row>
    <row r="6" spans="2:4" ht="12">
      <c r="B6" s="334" t="s">
        <v>257</v>
      </c>
      <c r="C6" s="334"/>
      <c r="D6" s="334"/>
    </row>
    <row r="7" spans="2:4" ht="12">
      <c r="B7" s="334" t="s">
        <v>480</v>
      </c>
      <c r="C7" s="334"/>
      <c r="D7" s="334"/>
    </row>
    <row r="8" spans="2:4" ht="12">
      <c r="B8" s="336" t="s">
        <v>265</v>
      </c>
      <c r="C8" s="336"/>
      <c r="D8" s="336"/>
    </row>
    <row r="9" spans="2:4" ht="12">
      <c r="B9" s="222"/>
      <c r="C9" s="222"/>
      <c r="D9" s="221"/>
    </row>
    <row r="10" spans="2:4" s="225" customFormat="1" ht="12">
      <c r="B10" s="335" t="s">
        <v>266</v>
      </c>
      <c r="C10" s="335"/>
      <c r="D10" s="333" t="s">
        <v>267</v>
      </c>
    </row>
    <row r="11" spans="2:4" s="225" customFormat="1" ht="38.25" customHeight="1">
      <c r="B11" s="224" t="s">
        <v>268</v>
      </c>
      <c r="C11" s="224" t="s">
        <v>309</v>
      </c>
      <c r="D11" s="333"/>
    </row>
    <row r="12" spans="2:4" ht="11.25" customHeight="1">
      <c r="B12" s="223">
        <v>163</v>
      </c>
      <c r="C12" s="333" t="s">
        <v>269</v>
      </c>
      <c r="D12" s="333"/>
    </row>
    <row r="13" spans="2:4" ht="36">
      <c r="B13" s="226" t="s">
        <v>270</v>
      </c>
      <c r="C13" s="227" t="s">
        <v>254</v>
      </c>
      <c r="D13" s="228" t="s">
        <v>272</v>
      </c>
    </row>
    <row r="14" spans="2:4" ht="48">
      <c r="B14" s="226" t="s">
        <v>270</v>
      </c>
      <c r="C14" s="227" t="s">
        <v>358</v>
      </c>
      <c r="D14" s="228" t="s">
        <v>391</v>
      </c>
    </row>
    <row r="15" spans="2:4" ht="36">
      <c r="B15" s="227">
        <v>163</v>
      </c>
      <c r="C15" s="227" t="s">
        <v>277</v>
      </c>
      <c r="D15" s="228" t="s">
        <v>346</v>
      </c>
    </row>
    <row r="16" spans="2:4" ht="36">
      <c r="B16" s="226" t="s">
        <v>270</v>
      </c>
      <c r="C16" s="227" t="s">
        <v>444</v>
      </c>
      <c r="D16" s="228" t="s">
        <v>348</v>
      </c>
    </row>
    <row r="17" spans="2:4" ht="48">
      <c r="B17" s="227">
        <v>163</v>
      </c>
      <c r="C17" s="227" t="s">
        <v>359</v>
      </c>
      <c r="D17" s="228" t="s">
        <v>392</v>
      </c>
    </row>
    <row r="18" spans="2:4" ht="24">
      <c r="B18" s="227">
        <v>163</v>
      </c>
      <c r="C18" s="227" t="s">
        <v>360</v>
      </c>
      <c r="D18" s="228" t="s">
        <v>454</v>
      </c>
    </row>
    <row r="19" spans="2:4" ht="24">
      <c r="B19" s="227">
        <v>163</v>
      </c>
      <c r="C19" s="227" t="s">
        <v>455</v>
      </c>
      <c r="D19" s="228" t="s">
        <v>361</v>
      </c>
    </row>
    <row r="20" spans="2:4" ht="12">
      <c r="B20" s="226" t="s">
        <v>270</v>
      </c>
      <c r="C20" s="227" t="s">
        <v>278</v>
      </c>
      <c r="D20" s="228" t="s">
        <v>279</v>
      </c>
    </row>
    <row r="21" spans="2:4" ht="12">
      <c r="B21" s="226" t="s">
        <v>270</v>
      </c>
      <c r="C21" s="227" t="s">
        <v>280</v>
      </c>
      <c r="D21" s="228" t="s">
        <v>281</v>
      </c>
    </row>
    <row r="22" spans="2:4" ht="12">
      <c r="B22" s="229" t="s">
        <v>282</v>
      </c>
      <c r="C22" s="333" t="s">
        <v>283</v>
      </c>
      <c r="D22" s="333"/>
    </row>
    <row r="23" spans="2:4" ht="24">
      <c r="B23" s="226" t="s">
        <v>282</v>
      </c>
      <c r="C23" s="227" t="s">
        <v>470</v>
      </c>
      <c r="D23" s="228" t="s">
        <v>463</v>
      </c>
    </row>
    <row r="24" spans="2:4" ht="12">
      <c r="B24" s="226" t="s">
        <v>282</v>
      </c>
      <c r="C24" s="227" t="s">
        <v>278</v>
      </c>
      <c r="D24" s="228" t="s">
        <v>279</v>
      </c>
    </row>
    <row r="25" spans="2:4" ht="12">
      <c r="B25" s="226" t="s">
        <v>282</v>
      </c>
      <c r="C25" s="227" t="s">
        <v>481</v>
      </c>
      <c r="D25" s="228" t="s">
        <v>482</v>
      </c>
    </row>
    <row r="26" spans="2:4" ht="60">
      <c r="B26" s="226" t="s">
        <v>282</v>
      </c>
      <c r="C26" s="227" t="s">
        <v>284</v>
      </c>
      <c r="D26" s="228" t="s">
        <v>347</v>
      </c>
    </row>
    <row r="27" spans="2:4" ht="12">
      <c r="B27" s="229" t="s">
        <v>285</v>
      </c>
      <c r="C27" s="333" t="s">
        <v>286</v>
      </c>
      <c r="D27" s="333"/>
    </row>
    <row r="28" spans="2:4" ht="12">
      <c r="B28" s="226" t="s">
        <v>285</v>
      </c>
      <c r="C28" s="227" t="s">
        <v>278</v>
      </c>
      <c r="D28" s="228" t="s">
        <v>279</v>
      </c>
    </row>
    <row r="29" spans="2:4" ht="24">
      <c r="B29" s="226" t="s">
        <v>285</v>
      </c>
      <c r="C29" s="227" t="s">
        <v>477</v>
      </c>
      <c r="D29" s="228" t="s">
        <v>368</v>
      </c>
    </row>
    <row r="30" spans="2:4" ht="24">
      <c r="B30" s="226" t="s">
        <v>285</v>
      </c>
      <c r="C30" s="227" t="s">
        <v>288</v>
      </c>
      <c r="D30" s="228" t="s">
        <v>299</v>
      </c>
    </row>
    <row r="31" spans="2:4" ht="24">
      <c r="B31" s="226" t="s">
        <v>285</v>
      </c>
      <c r="C31" s="227" t="s">
        <v>612</v>
      </c>
      <c r="D31" s="228" t="s">
        <v>613</v>
      </c>
    </row>
    <row r="32" spans="2:4" ht="22.5" customHeight="1">
      <c r="B32" s="230">
        <v>811</v>
      </c>
      <c r="C32" s="230" t="s">
        <v>342</v>
      </c>
      <c r="D32" s="228" t="s">
        <v>343</v>
      </c>
    </row>
    <row r="33" spans="2:4" ht="36">
      <c r="B33" s="231">
        <v>811</v>
      </c>
      <c r="C33" s="231" t="s">
        <v>560</v>
      </c>
      <c r="D33" s="232" t="s">
        <v>561</v>
      </c>
    </row>
    <row r="34" spans="2:4" ht="36">
      <c r="B34" s="230">
        <v>811</v>
      </c>
      <c r="C34" s="233" t="s">
        <v>562</v>
      </c>
      <c r="D34" s="234" t="s">
        <v>563</v>
      </c>
    </row>
    <row r="35" spans="2:4" ht="24">
      <c r="B35" s="230">
        <v>811</v>
      </c>
      <c r="C35" s="227" t="s">
        <v>300</v>
      </c>
      <c r="D35" s="228" t="s">
        <v>301</v>
      </c>
    </row>
    <row r="36" spans="2:4" ht="24">
      <c r="B36" s="231">
        <v>811</v>
      </c>
      <c r="C36" s="226" t="s">
        <v>302</v>
      </c>
      <c r="D36" s="235" t="s">
        <v>369</v>
      </c>
    </row>
    <row r="37" spans="2:4" ht="36">
      <c r="B37" s="230">
        <v>811</v>
      </c>
      <c r="C37" s="230" t="s">
        <v>303</v>
      </c>
      <c r="D37" s="228" t="s">
        <v>304</v>
      </c>
    </row>
    <row r="38" spans="2:4" ht="48">
      <c r="B38" s="230">
        <v>811</v>
      </c>
      <c r="C38" s="230" t="s">
        <v>305</v>
      </c>
      <c r="D38" s="228" t="s">
        <v>409</v>
      </c>
    </row>
    <row r="39" spans="2:4" ht="48">
      <c r="B39" s="230">
        <v>811</v>
      </c>
      <c r="C39" s="230" t="s">
        <v>483</v>
      </c>
      <c r="D39" s="228" t="s">
        <v>370</v>
      </c>
    </row>
    <row r="40" spans="2:4" ht="24">
      <c r="B40" s="230">
        <v>811</v>
      </c>
      <c r="C40" s="230" t="s">
        <v>310</v>
      </c>
      <c r="D40" s="228" t="s">
        <v>371</v>
      </c>
    </row>
    <row r="41" spans="2:4" ht="24">
      <c r="B41" s="230">
        <v>811</v>
      </c>
      <c r="C41" s="230" t="s">
        <v>484</v>
      </c>
      <c r="D41" s="228" t="s">
        <v>372</v>
      </c>
    </row>
    <row r="42" spans="2:4" ht="24">
      <c r="B42" s="227">
        <v>811</v>
      </c>
      <c r="C42" s="227" t="s">
        <v>311</v>
      </c>
      <c r="D42" s="228" t="s">
        <v>314</v>
      </c>
    </row>
    <row r="43" spans="2:4" ht="24">
      <c r="B43" s="231">
        <v>811</v>
      </c>
      <c r="C43" s="231" t="s">
        <v>356</v>
      </c>
      <c r="D43" s="236" t="s">
        <v>357</v>
      </c>
    </row>
    <row r="44" spans="2:4" ht="36">
      <c r="B44" s="243">
        <v>811</v>
      </c>
      <c r="C44" s="243" t="s">
        <v>447</v>
      </c>
      <c r="D44" s="244" t="s">
        <v>446</v>
      </c>
    </row>
    <row r="45" spans="2:4" ht="48">
      <c r="B45" s="231">
        <v>811</v>
      </c>
      <c r="C45" s="231" t="s">
        <v>620</v>
      </c>
      <c r="D45" s="236" t="s">
        <v>0</v>
      </c>
    </row>
    <row r="46" spans="2:4" ht="12">
      <c r="B46" s="230">
        <v>811</v>
      </c>
      <c r="C46" s="227" t="s">
        <v>315</v>
      </c>
      <c r="D46" s="228" t="s">
        <v>318</v>
      </c>
    </row>
    <row r="47" spans="2:4" ht="36">
      <c r="B47" s="226" t="s">
        <v>285</v>
      </c>
      <c r="C47" s="231" t="s">
        <v>564</v>
      </c>
      <c r="D47" s="232" t="s">
        <v>412</v>
      </c>
    </row>
    <row r="48" spans="2:4" ht="24">
      <c r="B48" s="226" t="s">
        <v>285</v>
      </c>
      <c r="C48" s="230" t="s">
        <v>319</v>
      </c>
      <c r="D48" s="228" t="s">
        <v>308</v>
      </c>
    </row>
    <row r="49" spans="2:4" ht="24">
      <c r="B49" s="226" t="s">
        <v>285</v>
      </c>
      <c r="C49" s="230" t="s">
        <v>320</v>
      </c>
      <c r="D49" s="228" t="s">
        <v>373</v>
      </c>
    </row>
    <row r="50" spans="2:4" ht="24">
      <c r="B50" s="226" t="s">
        <v>285</v>
      </c>
      <c r="C50" s="230" t="s">
        <v>325</v>
      </c>
      <c r="D50" s="228" t="s">
        <v>326</v>
      </c>
    </row>
    <row r="51" spans="2:4" ht="24">
      <c r="B51" s="226" t="s">
        <v>285</v>
      </c>
      <c r="C51" s="230" t="s">
        <v>487</v>
      </c>
      <c r="D51" s="228" t="s">
        <v>211</v>
      </c>
    </row>
    <row r="52" spans="2:4" ht="24">
      <c r="B52" s="226" t="s">
        <v>285</v>
      </c>
      <c r="C52" s="230" t="s">
        <v>479</v>
      </c>
      <c r="D52" s="228" t="s">
        <v>413</v>
      </c>
    </row>
    <row r="53" spans="2:4" ht="36">
      <c r="B53" s="226" t="s">
        <v>285</v>
      </c>
      <c r="C53" s="230" t="s">
        <v>486</v>
      </c>
      <c r="D53" s="228" t="s">
        <v>374</v>
      </c>
    </row>
    <row r="54" spans="2:4" ht="12">
      <c r="B54" s="230">
        <v>811</v>
      </c>
      <c r="C54" s="230" t="s">
        <v>329</v>
      </c>
      <c r="D54" s="228" t="s">
        <v>330</v>
      </c>
    </row>
    <row r="55" spans="2:4" ht="60">
      <c r="B55" s="231">
        <v>811</v>
      </c>
      <c r="C55" s="231" t="s">
        <v>331</v>
      </c>
      <c r="D55" s="236" t="s">
        <v>378</v>
      </c>
    </row>
    <row r="56" spans="2:4" ht="48">
      <c r="B56" s="231">
        <v>811</v>
      </c>
      <c r="C56" s="231" t="s">
        <v>332</v>
      </c>
      <c r="D56" s="236" t="s">
        <v>379</v>
      </c>
    </row>
    <row r="57" spans="2:4" ht="24">
      <c r="B57" s="231">
        <v>811</v>
      </c>
      <c r="C57" s="231" t="s">
        <v>434</v>
      </c>
      <c r="D57" s="236" t="s">
        <v>375</v>
      </c>
    </row>
    <row r="58" spans="2:4" ht="36">
      <c r="B58" s="230">
        <v>811</v>
      </c>
      <c r="C58" s="230" t="s">
        <v>485</v>
      </c>
      <c r="D58" s="237" t="s">
        <v>376</v>
      </c>
    </row>
    <row r="59" spans="2:4" ht="12">
      <c r="B59" s="231">
        <v>811</v>
      </c>
      <c r="C59" s="231" t="s">
        <v>488</v>
      </c>
      <c r="D59" s="236" t="s">
        <v>157</v>
      </c>
    </row>
    <row r="60" spans="2:4" ht="36">
      <c r="B60" s="230">
        <v>811</v>
      </c>
      <c r="C60" s="230" t="s">
        <v>273</v>
      </c>
      <c r="D60" s="228" t="s">
        <v>274</v>
      </c>
    </row>
    <row r="61" spans="2:4" ht="24">
      <c r="B61" s="230">
        <v>811</v>
      </c>
      <c r="C61" s="226" t="s">
        <v>333</v>
      </c>
      <c r="D61" s="238" t="s">
        <v>334</v>
      </c>
    </row>
    <row r="62" spans="2:4" ht="48">
      <c r="B62" s="230">
        <v>811</v>
      </c>
      <c r="C62" s="239" t="s">
        <v>344</v>
      </c>
      <c r="D62" s="240" t="s">
        <v>345</v>
      </c>
    </row>
    <row r="63" spans="2:4" ht="36">
      <c r="B63" s="230">
        <v>811</v>
      </c>
      <c r="C63" s="239" t="s">
        <v>415</v>
      </c>
      <c r="D63" s="310" t="s">
        <v>416</v>
      </c>
    </row>
    <row r="64" spans="2:4" ht="36">
      <c r="B64" s="230">
        <v>811</v>
      </c>
      <c r="C64" s="241" t="s">
        <v>410</v>
      </c>
      <c r="D64" s="242" t="s">
        <v>411</v>
      </c>
    </row>
    <row r="65" spans="2:4" ht="12">
      <c r="B65" s="226" t="s">
        <v>285</v>
      </c>
      <c r="C65" s="230" t="s">
        <v>335</v>
      </c>
      <c r="D65" s="228" t="s">
        <v>336</v>
      </c>
    </row>
    <row r="66" spans="2:4" ht="24">
      <c r="B66" s="227">
        <v>811</v>
      </c>
      <c r="C66" s="227" t="s">
        <v>337</v>
      </c>
      <c r="D66" s="228" t="s">
        <v>338</v>
      </c>
    </row>
    <row r="67" spans="2:4" ht="12">
      <c r="B67" s="227">
        <v>811</v>
      </c>
      <c r="C67" s="227" t="s">
        <v>481</v>
      </c>
      <c r="D67" s="228" t="s">
        <v>482</v>
      </c>
    </row>
    <row r="68" spans="2:4" ht="60">
      <c r="B68" s="226" t="s">
        <v>285</v>
      </c>
      <c r="C68" s="227" t="s">
        <v>284</v>
      </c>
      <c r="D68" s="228" t="s">
        <v>380</v>
      </c>
    </row>
    <row r="69" spans="2:4" ht="36">
      <c r="B69" s="230">
        <v>811</v>
      </c>
      <c r="C69" s="230" t="s">
        <v>414</v>
      </c>
      <c r="D69" s="228" t="s">
        <v>377</v>
      </c>
    </row>
    <row r="70" spans="2:4" ht="24">
      <c r="B70" s="230">
        <v>811</v>
      </c>
      <c r="C70" s="230" t="s">
        <v>565</v>
      </c>
      <c r="D70" s="228" t="s">
        <v>566</v>
      </c>
    </row>
  </sheetData>
  <sheetProtection/>
  <mergeCells count="8">
    <mergeCell ref="C22:D22"/>
    <mergeCell ref="D10:D11"/>
    <mergeCell ref="C27:D27"/>
    <mergeCell ref="B6:D6"/>
    <mergeCell ref="B7:D7"/>
    <mergeCell ref="C12:D12"/>
    <mergeCell ref="B10:C10"/>
    <mergeCell ref="B8:D8"/>
  </mergeCells>
  <printOptions/>
  <pageMargins left="0.32" right="0.26" top="0.25" bottom="0.39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3"/>
  <sheetViews>
    <sheetView zoomScalePageLayoutView="0" workbookViewId="0" topLeftCell="A64">
      <selection activeCell="F32" sqref="F32"/>
    </sheetView>
  </sheetViews>
  <sheetFormatPr defaultColWidth="9.00390625" defaultRowHeight="12.75"/>
  <cols>
    <col min="1" max="1" width="1.625" style="149" customWidth="1"/>
    <col min="2" max="2" width="27.875" style="149" customWidth="1"/>
    <col min="3" max="3" width="140.125" style="149" customWidth="1"/>
    <col min="4" max="4" width="11.875" style="154" hidden="1" customWidth="1"/>
    <col min="5" max="5" width="12.25390625" style="149" hidden="1" customWidth="1"/>
    <col min="6" max="6" width="11.125" style="149" hidden="1" customWidth="1"/>
    <col min="7" max="7" width="14.625" style="319" hidden="1" customWidth="1"/>
    <col min="8" max="8" width="11.00390625" style="149" bestFit="1" customWidth="1"/>
    <col min="9" max="16384" width="9.125" style="149" customWidth="1"/>
  </cols>
  <sheetData>
    <row r="1" spans="3:8" ht="15.75">
      <c r="C1" s="150"/>
      <c r="D1" s="150"/>
      <c r="F1" s="151"/>
      <c r="H1" s="151" t="s">
        <v>252</v>
      </c>
    </row>
    <row r="2" spans="3:8" ht="15">
      <c r="C2" s="152"/>
      <c r="D2" s="152"/>
      <c r="F2" s="153"/>
      <c r="H2" s="153" t="s">
        <v>160</v>
      </c>
    </row>
    <row r="3" spans="3:8" ht="15">
      <c r="C3" s="152"/>
      <c r="D3" s="152"/>
      <c r="F3" s="153"/>
      <c r="H3" s="153" t="s">
        <v>17</v>
      </c>
    </row>
    <row r="4" spans="3:8" ht="15">
      <c r="C4" s="152"/>
      <c r="D4" s="152"/>
      <c r="F4" s="153"/>
      <c r="H4" s="153" t="s">
        <v>19</v>
      </c>
    </row>
    <row r="5" spans="2:3" ht="15">
      <c r="B5" s="153"/>
      <c r="C5" s="153"/>
    </row>
    <row r="6" spans="2:3" ht="15">
      <c r="B6" s="153"/>
      <c r="C6" s="153"/>
    </row>
    <row r="7" spans="2:3" ht="15">
      <c r="B7" s="153"/>
      <c r="C7" s="153"/>
    </row>
    <row r="8" spans="2:3" ht="15">
      <c r="B8" s="153"/>
      <c r="C8" s="153"/>
    </row>
    <row r="9" spans="2:4" ht="15.75">
      <c r="B9" s="337" t="s">
        <v>287</v>
      </c>
      <c r="C9" s="338"/>
      <c r="D9" s="338"/>
    </row>
    <row r="10" spans="2:4" ht="15.75">
      <c r="B10" s="155"/>
      <c r="C10" s="155"/>
      <c r="D10" s="153"/>
    </row>
    <row r="11" spans="2:8" s="159" customFormat="1" ht="36" customHeight="1">
      <c r="B11" s="156" t="s">
        <v>221</v>
      </c>
      <c r="C11" s="157" t="s">
        <v>350</v>
      </c>
      <c r="D11" s="157" t="s">
        <v>576</v>
      </c>
      <c r="E11" s="158" t="s">
        <v>614</v>
      </c>
      <c r="F11" s="157" t="s">
        <v>576</v>
      </c>
      <c r="G11" s="307" t="s">
        <v>448</v>
      </c>
      <c r="H11" s="157" t="s">
        <v>576</v>
      </c>
    </row>
    <row r="12" spans="2:8" s="159" customFormat="1" ht="15.75">
      <c r="B12" s="160"/>
      <c r="C12" s="160" t="s">
        <v>151</v>
      </c>
      <c r="D12" s="161">
        <f>D13+D37</f>
        <v>159859.8</v>
      </c>
      <c r="E12" s="162">
        <f>E13+E37</f>
        <v>10603.8</v>
      </c>
      <c r="F12" s="208">
        <f>D12+E12</f>
        <v>170463.59999999998</v>
      </c>
      <c r="G12" s="308">
        <f>G13+G37</f>
        <v>10560.2</v>
      </c>
      <c r="H12" s="208">
        <f>F12+G12</f>
        <v>181023.8</v>
      </c>
    </row>
    <row r="13" spans="2:8" s="159" customFormat="1" ht="15.75">
      <c r="B13" s="157" t="s">
        <v>471</v>
      </c>
      <c r="C13" s="217" t="s">
        <v>153</v>
      </c>
      <c r="D13" s="161">
        <f>D14+D25</f>
        <v>38587</v>
      </c>
      <c r="E13" s="162"/>
      <c r="F13" s="208">
        <f aca="true" t="shared" si="0" ref="F13:F78">D13+E13</f>
        <v>38587</v>
      </c>
      <c r="G13" s="308">
        <f>G14+G25</f>
        <v>0</v>
      </c>
      <c r="H13" s="208">
        <f aca="true" t="shared" si="1" ref="H13:H80">F13+G13</f>
        <v>38587</v>
      </c>
    </row>
    <row r="14" spans="2:8" s="159" customFormat="1" ht="15.75">
      <c r="B14" s="157"/>
      <c r="C14" s="160" t="s">
        <v>472</v>
      </c>
      <c r="D14" s="161">
        <f>SUM(D15:D24)</f>
        <v>36523</v>
      </c>
      <c r="E14" s="162"/>
      <c r="F14" s="208">
        <f t="shared" si="0"/>
        <v>36523</v>
      </c>
      <c r="G14" s="308">
        <f>G15+G16+G17+G18+G19+G20+G21+G22+G23+G24</f>
        <v>0</v>
      </c>
      <c r="H14" s="208">
        <f t="shared" si="1"/>
        <v>36523</v>
      </c>
    </row>
    <row r="15" spans="2:8" ht="45">
      <c r="B15" s="164" t="s">
        <v>351</v>
      </c>
      <c r="C15" s="165" t="s">
        <v>381</v>
      </c>
      <c r="D15" s="166">
        <v>30400</v>
      </c>
      <c r="E15" s="167">
        <v>-100</v>
      </c>
      <c r="F15" s="203">
        <f t="shared" si="0"/>
        <v>30300</v>
      </c>
      <c r="G15" s="309"/>
      <c r="H15" s="203">
        <f t="shared" si="1"/>
        <v>30300</v>
      </c>
    </row>
    <row r="16" spans="2:8" ht="45" customHeight="1">
      <c r="B16" s="164" t="s">
        <v>261</v>
      </c>
      <c r="C16" s="165" t="s">
        <v>389</v>
      </c>
      <c r="D16" s="166">
        <v>58</v>
      </c>
      <c r="E16" s="167">
        <v>100</v>
      </c>
      <c r="F16" s="203">
        <f t="shared" si="0"/>
        <v>158</v>
      </c>
      <c r="G16" s="309"/>
      <c r="H16" s="203">
        <f t="shared" si="1"/>
        <v>158</v>
      </c>
    </row>
    <row r="17" spans="2:8" ht="30">
      <c r="B17" s="168" t="s">
        <v>397</v>
      </c>
      <c r="C17" s="169" t="s">
        <v>398</v>
      </c>
      <c r="D17" s="170">
        <v>318</v>
      </c>
      <c r="E17" s="167"/>
      <c r="F17" s="203">
        <f t="shared" si="0"/>
        <v>318</v>
      </c>
      <c r="G17" s="309"/>
      <c r="H17" s="203">
        <f t="shared" si="1"/>
        <v>318</v>
      </c>
    </row>
    <row r="18" spans="2:8" ht="45">
      <c r="B18" s="168" t="s">
        <v>399</v>
      </c>
      <c r="C18" s="171" t="s">
        <v>400</v>
      </c>
      <c r="D18" s="170">
        <v>9</v>
      </c>
      <c r="E18" s="167"/>
      <c r="F18" s="203">
        <f t="shared" si="0"/>
        <v>9</v>
      </c>
      <c r="G18" s="309"/>
      <c r="H18" s="203">
        <f t="shared" si="1"/>
        <v>9</v>
      </c>
    </row>
    <row r="19" spans="2:8" ht="30">
      <c r="B19" s="168" t="s">
        <v>401</v>
      </c>
      <c r="C19" s="169" t="s">
        <v>402</v>
      </c>
      <c r="D19" s="170">
        <v>530</v>
      </c>
      <c r="E19" s="167"/>
      <c r="F19" s="203">
        <f t="shared" si="0"/>
        <v>530</v>
      </c>
      <c r="G19" s="309"/>
      <c r="H19" s="203">
        <f t="shared" si="1"/>
        <v>530</v>
      </c>
    </row>
    <row r="20" spans="2:8" ht="30">
      <c r="B20" s="168" t="s">
        <v>403</v>
      </c>
      <c r="C20" s="169" t="s">
        <v>404</v>
      </c>
      <c r="D20" s="170">
        <v>26</v>
      </c>
      <c r="E20" s="167"/>
      <c r="F20" s="203">
        <f t="shared" si="0"/>
        <v>26</v>
      </c>
      <c r="G20" s="309"/>
      <c r="H20" s="203">
        <f t="shared" si="1"/>
        <v>26</v>
      </c>
    </row>
    <row r="21" spans="2:8" ht="17.25" customHeight="1">
      <c r="B21" s="164" t="s">
        <v>570</v>
      </c>
      <c r="C21" s="165" t="s">
        <v>394</v>
      </c>
      <c r="D21" s="166">
        <v>35</v>
      </c>
      <c r="E21" s="167"/>
      <c r="F21" s="203">
        <f t="shared" si="0"/>
        <v>35</v>
      </c>
      <c r="G21" s="309"/>
      <c r="H21" s="203">
        <f t="shared" si="1"/>
        <v>35</v>
      </c>
    </row>
    <row r="22" spans="2:8" ht="15">
      <c r="B22" s="172" t="s">
        <v>393</v>
      </c>
      <c r="C22" s="173" t="s">
        <v>442</v>
      </c>
      <c r="D22" s="166">
        <v>4301</v>
      </c>
      <c r="E22" s="167"/>
      <c r="F22" s="203">
        <f t="shared" si="0"/>
        <v>4301</v>
      </c>
      <c r="G22" s="309"/>
      <c r="H22" s="203">
        <f t="shared" si="1"/>
        <v>4301</v>
      </c>
    </row>
    <row r="23" spans="2:8" ht="15">
      <c r="B23" s="172" t="s">
        <v>571</v>
      </c>
      <c r="C23" s="173" t="s">
        <v>443</v>
      </c>
      <c r="D23" s="166">
        <v>176</v>
      </c>
      <c r="E23" s="167"/>
      <c r="F23" s="203">
        <f t="shared" si="0"/>
        <v>176</v>
      </c>
      <c r="G23" s="309"/>
      <c r="H23" s="203">
        <f t="shared" si="1"/>
        <v>176</v>
      </c>
    </row>
    <row r="24" spans="2:8" ht="30">
      <c r="B24" s="172" t="s">
        <v>355</v>
      </c>
      <c r="C24" s="173" t="s">
        <v>395</v>
      </c>
      <c r="D24" s="166">
        <v>670</v>
      </c>
      <c r="E24" s="167"/>
      <c r="F24" s="203">
        <f t="shared" si="0"/>
        <v>670</v>
      </c>
      <c r="G24" s="309"/>
      <c r="H24" s="203">
        <f t="shared" si="1"/>
        <v>670</v>
      </c>
    </row>
    <row r="25" spans="2:8" ht="15.75">
      <c r="B25" s="174"/>
      <c r="C25" s="157" t="s">
        <v>473</v>
      </c>
      <c r="D25" s="161">
        <f>D26+D27+D28+D29+D30+D31+D32+D33+D34+D35+D36</f>
        <v>2064</v>
      </c>
      <c r="E25" s="167"/>
      <c r="F25" s="208">
        <f t="shared" si="0"/>
        <v>2064</v>
      </c>
      <c r="G25" s="308">
        <f>G26+G27+G28+G29+G30+G31+G32+G33+G34+G35+G36</f>
        <v>0</v>
      </c>
      <c r="H25" s="208">
        <f t="shared" si="1"/>
        <v>2064</v>
      </c>
    </row>
    <row r="26" spans="2:8" ht="45">
      <c r="B26" s="172" t="s">
        <v>358</v>
      </c>
      <c r="C26" s="173" t="s">
        <v>276</v>
      </c>
      <c r="D26" s="166">
        <v>1088</v>
      </c>
      <c r="E26" s="167"/>
      <c r="F26" s="203">
        <f t="shared" si="0"/>
        <v>1088</v>
      </c>
      <c r="G26" s="309"/>
      <c r="H26" s="203">
        <f t="shared" si="1"/>
        <v>1088</v>
      </c>
    </row>
    <row r="27" spans="2:8" ht="30">
      <c r="B27" s="172" t="s">
        <v>277</v>
      </c>
      <c r="C27" s="173" t="s">
        <v>346</v>
      </c>
      <c r="D27" s="166">
        <v>243</v>
      </c>
      <c r="E27" s="167"/>
      <c r="F27" s="203">
        <f t="shared" si="0"/>
        <v>243</v>
      </c>
      <c r="G27" s="309"/>
      <c r="H27" s="203">
        <f t="shared" si="1"/>
        <v>243</v>
      </c>
    </row>
    <row r="28" spans="2:8" ht="15">
      <c r="B28" s="174" t="s">
        <v>445</v>
      </c>
      <c r="C28" s="173" t="s">
        <v>453</v>
      </c>
      <c r="D28" s="166">
        <v>147</v>
      </c>
      <c r="E28" s="167"/>
      <c r="F28" s="203">
        <f t="shared" si="0"/>
        <v>147</v>
      </c>
      <c r="G28" s="309"/>
      <c r="H28" s="203">
        <f t="shared" si="1"/>
        <v>147</v>
      </c>
    </row>
    <row r="29" spans="2:8" ht="30">
      <c r="B29" s="172" t="s">
        <v>360</v>
      </c>
      <c r="C29" s="173" t="s">
        <v>454</v>
      </c>
      <c r="D29" s="166">
        <v>85</v>
      </c>
      <c r="E29" s="167"/>
      <c r="F29" s="203">
        <f t="shared" si="0"/>
        <v>85</v>
      </c>
      <c r="G29" s="309"/>
      <c r="H29" s="203">
        <f t="shared" si="1"/>
        <v>85</v>
      </c>
    </row>
    <row r="30" spans="2:8" ht="60">
      <c r="B30" s="168" t="s">
        <v>456</v>
      </c>
      <c r="C30" s="165" t="s">
        <v>417</v>
      </c>
      <c r="D30" s="166">
        <v>25</v>
      </c>
      <c r="E30" s="167"/>
      <c r="F30" s="203">
        <f t="shared" si="0"/>
        <v>25</v>
      </c>
      <c r="G30" s="309"/>
      <c r="H30" s="203">
        <f t="shared" si="1"/>
        <v>25</v>
      </c>
    </row>
    <row r="31" spans="2:8" ht="30">
      <c r="B31" s="168" t="s">
        <v>457</v>
      </c>
      <c r="C31" s="175" t="s">
        <v>427</v>
      </c>
      <c r="D31" s="166">
        <v>20</v>
      </c>
      <c r="E31" s="167"/>
      <c r="F31" s="203">
        <f t="shared" si="0"/>
        <v>20</v>
      </c>
      <c r="G31" s="309"/>
      <c r="H31" s="203">
        <f t="shared" si="1"/>
        <v>20</v>
      </c>
    </row>
    <row r="32" spans="2:8" ht="15">
      <c r="B32" s="168" t="s">
        <v>256</v>
      </c>
      <c r="C32" s="176" t="s">
        <v>259</v>
      </c>
      <c r="D32" s="166">
        <v>30</v>
      </c>
      <c r="E32" s="167"/>
      <c r="F32" s="203">
        <f t="shared" si="0"/>
        <v>30</v>
      </c>
      <c r="G32" s="309"/>
      <c r="H32" s="203">
        <f t="shared" si="1"/>
        <v>30</v>
      </c>
    </row>
    <row r="33" spans="2:8" ht="30">
      <c r="B33" s="168" t="s">
        <v>459</v>
      </c>
      <c r="C33" s="177" t="s">
        <v>260</v>
      </c>
      <c r="D33" s="166">
        <v>10</v>
      </c>
      <c r="E33" s="167"/>
      <c r="F33" s="203">
        <f t="shared" si="0"/>
        <v>10</v>
      </c>
      <c r="G33" s="309"/>
      <c r="H33" s="203">
        <f t="shared" si="1"/>
        <v>10</v>
      </c>
    </row>
    <row r="34" spans="2:8" ht="15">
      <c r="B34" s="168" t="s">
        <v>458</v>
      </c>
      <c r="C34" s="175" t="s">
        <v>349</v>
      </c>
      <c r="D34" s="166">
        <v>35</v>
      </c>
      <c r="E34" s="167"/>
      <c r="F34" s="203">
        <f t="shared" si="0"/>
        <v>35</v>
      </c>
      <c r="G34" s="309"/>
      <c r="H34" s="203">
        <f t="shared" si="1"/>
        <v>35</v>
      </c>
    </row>
    <row r="35" spans="2:8" ht="15">
      <c r="B35" s="178" t="s">
        <v>460</v>
      </c>
      <c r="C35" s="177" t="s">
        <v>461</v>
      </c>
      <c r="D35" s="166">
        <v>60</v>
      </c>
      <c r="E35" s="167"/>
      <c r="F35" s="203">
        <f t="shared" si="0"/>
        <v>60</v>
      </c>
      <c r="G35" s="309"/>
      <c r="H35" s="203">
        <f t="shared" si="1"/>
        <v>60</v>
      </c>
    </row>
    <row r="36" spans="2:8" ht="30">
      <c r="B36" s="178" t="s">
        <v>470</v>
      </c>
      <c r="C36" s="179" t="s">
        <v>463</v>
      </c>
      <c r="D36" s="166">
        <v>321</v>
      </c>
      <c r="E36" s="167"/>
      <c r="F36" s="203">
        <f t="shared" si="0"/>
        <v>321</v>
      </c>
      <c r="G36" s="309"/>
      <c r="H36" s="203">
        <f t="shared" si="1"/>
        <v>321</v>
      </c>
    </row>
    <row r="37" spans="2:8" s="159" customFormat="1" ht="15.75">
      <c r="B37" s="180" t="s">
        <v>474</v>
      </c>
      <c r="C37" s="163" t="s">
        <v>154</v>
      </c>
      <c r="D37" s="181">
        <f>D38</f>
        <v>121272.8</v>
      </c>
      <c r="E37" s="162">
        <f>E38+E79</f>
        <v>10603.8</v>
      </c>
      <c r="F37" s="208">
        <f t="shared" si="0"/>
        <v>131876.6</v>
      </c>
      <c r="G37" s="308">
        <f>G38+G79</f>
        <v>10560.2</v>
      </c>
      <c r="H37" s="208">
        <f t="shared" si="1"/>
        <v>142436.80000000002</v>
      </c>
    </row>
    <row r="38" spans="2:8" ht="15">
      <c r="B38" s="174" t="s">
        <v>475</v>
      </c>
      <c r="C38" s="182" t="s">
        <v>155</v>
      </c>
      <c r="D38" s="170">
        <f>D39+D50+D43+D68</f>
        <v>121272.8</v>
      </c>
      <c r="E38" s="170">
        <f>E39+E43+E50+E68+E81</f>
        <v>10543.8</v>
      </c>
      <c r="F38" s="203">
        <f t="shared" si="0"/>
        <v>131816.6</v>
      </c>
      <c r="G38" s="309">
        <f>G39+G43+G50+G68</f>
        <v>10444.5</v>
      </c>
      <c r="H38" s="203">
        <f t="shared" si="1"/>
        <v>142261.1</v>
      </c>
    </row>
    <row r="39" spans="2:8" s="159" customFormat="1" ht="15.75">
      <c r="B39" s="180" t="s">
        <v>476</v>
      </c>
      <c r="C39" s="183" t="s">
        <v>219</v>
      </c>
      <c r="D39" s="184">
        <f>D40+D41</f>
        <v>30593</v>
      </c>
      <c r="E39" s="162">
        <f>E40+E41+E42</f>
        <v>442.3</v>
      </c>
      <c r="F39" s="208">
        <f t="shared" si="0"/>
        <v>31035.3</v>
      </c>
      <c r="G39" s="308">
        <f>G40+G41+G42</f>
        <v>0</v>
      </c>
      <c r="H39" s="208">
        <f t="shared" si="1"/>
        <v>31035.3</v>
      </c>
    </row>
    <row r="40" spans="2:8" ht="15">
      <c r="B40" s="172" t="s">
        <v>477</v>
      </c>
      <c r="C40" s="173" t="s">
        <v>368</v>
      </c>
      <c r="D40" s="170">
        <v>29393</v>
      </c>
      <c r="E40" s="167"/>
      <c r="F40" s="203">
        <f t="shared" si="0"/>
        <v>29393</v>
      </c>
      <c r="G40" s="309"/>
      <c r="H40" s="203">
        <f t="shared" si="1"/>
        <v>29393</v>
      </c>
    </row>
    <row r="41" spans="2:8" ht="15">
      <c r="B41" s="172" t="s">
        <v>288</v>
      </c>
      <c r="C41" s="173" t="s">
        <v>299</v>
      </c>
      <c r="D41" s="170">
        <v>1200</v>
      </c>
      <c r="E41" s="167"/>
      <c r="F41" s="203">
        <f t="shared" si="0"/>
        <v>1200</v>
      </c>
      <c r="G41" s="309"/>
      <c r="H41" s="203">
        <f t="shared" si="1"/>
        <v>1200</v>
      </c>
    </row>
    <row r="42" spans="2:8" ht="30">
      <c r="B42" s="172" t="s">
        <v>612</v>
      </c>
      <c r="C42" s="173" t="s">
        <v>613</v>
      </c>
      <c r="D42" s="170"/>
      <c r="E42" s="167">
        <v>442.3</v>
      </c>
      <c r="F42" s="203">
        <f t="shared" si="0"/>
        <v>442.3</v>
      </c>
      <c r="G42" s="309"/>
      <c r="H42" s="203">
        <f t="shared" si="1"/>
        <v>442.3</v>
      </c>
    </row>
    <row r="43" spans="2:8" ht="15.75">
      <c r="B43" s="157" t="s">
        <v>321</v>
      </c>
      <c r="C43" s="183" t="s">
        <v>382</v>
      </c>
      <c r="D43" s="185">
        <f>D47</f>
        <v>3237</v>
      </c>
      <c r="E43" s="162">
        <f>E46</f>
        <v>8581.5</v>
      </c>
      <c r="F43" s="208">
        <f t="shared" si="0"/>
        <v>11818.5</v>
      </c>
      <c r="G43" s="308">
        <f>G46+G47+G44+G45</f>
        <v>1528.1</v>
      </c>
      <c r="H43" s="208">
        <f t="shared" si="1"/>
        <v>13346.6</v>
      </c>
    </row>
    <row r="44" spans="2:8" ht="45">
      <c r="B44" s="172" t="s">
        <v>305</v>
      </c>
      <c r="C44" s="173" t="s">
        <v>409</v>
      </c>
      <c r="D44" s="170"/>
      <c r="E44" s="167"/>
      <c r="F44" s="203"/>
      <c r="G44" s="309">
        <v>1042.5</v>
      </c>
      <c r="H44" s="203">
        <f t="shared" si="1"/>
        <v>1042.5</v>
      </c>
    </row>
    <row r="45" spans="2:8" ht="30">
      <c r="B45" s="172" t="s">
        <v>310</v>
      </c>
      <c r="C45" s="173" t="s">
        <v>371</v>
      </c>
      <c r="D45" s="170"/>
      <c r="E45" s="167"/>
      <c r="F45" s="203"/>
      <c r="G45" s="309">
        <v>485.6</v>
      </c>
      <c r="H45" s="203">
        <f t="shared" si="1"/>
        <v>485.6</v>
      </c>
    </row>
    <row r="46" spans="2:8" ht="48" customHeight="1">
      <c r="B46" s="186" t="s">
        <v>620</v>
      </c>
      <c r="C46" s="187" t="s">
        <v>0</v>
      </c>
      <c r="D46" s="185"/>
      <c r="E46" s="167">
        <v>8581.5</v>
      </c>
      <c r="F46" s="203">
        <f t="shared" si="0"/>
        <v>8581.5</v>
      </c>
      <c r="G46" s="309"/>
      <c r="H46" s="203">
        <f t="shared" si="1"/>
        <v>8581.5</v>
      </c>
    </row>
    <row r="47" spans="2:8" ht="15">
      <c r="B47" s="188" t="s">
        <v>315</v>
      </c>
      <c r="C47" s="189" t="s">
        <v>322</v>
      </c>
      <c r="D47" s="170">
        <f>D48+D49</f>
        <v>3237</v>
      </c>
      <c r="E47" s="167"/>
      <c r="F47" s="203">
        <f t="shared" si="0"/>
        <v>3237</v>
      </c>
      <c r="G47" s="309">
        <f>G48+G49</f>
        <v>0</v>
      </c>
      <c r="H47" s="203">
        <f t="shared" si="1"/>
        <v>3237</v>
      </c>
    </row>
    <row r="48" spans="2:8" ht="15">
      <c r="B48" s="190" t="s">
        <v>315</v>
      </c>
      <c r="C48" s="191" t="s">
        <v>383</v>
      </c>
      <c r="D48" s="192">
        <v>81.7</v>
      </c>
      <c r="E48" s="167"/>
      <c r="F48" s="206">
        <f t="shared" si="0"/>
        <v>81.7</v>
      </c>
      <c r="G48" s="309"/>
      <c r="H48" s="203">
        <f t="shared" si="1"/>
        <v>81.7</v>
      </c>
    </row>
    <row r="49" spans="2:8" ht="30">
      <c r="B49" s="190" t="s">
        <v>315</v>
      </c>
      <c r="C49" s="191" t="s">
        <v>384</v>
      </c>
      <c r="D49" s="192">
        <v>3155.3</v>
      </c>
      <c r="E49" s="167"/>
      <c r="F49" s="206">
        <f t="shared" si="0"/>
        <v>3155.3</v>
      </c>
      <c r="G49" s="309"/>
      <c r="H49" s="203">
        <f t="shared" si="1"/>
        <v>3155.3</v>
      </c>
    </row>
    <row r="50" spans="2:8" s="159" customFormat="1" ht="15.75">
      <c r="B50" s="157" t="s">
        <v>478</v>
      </c>
      <c r="C50" s="183" t="s">
        <v>220</v>
      </c>
      <c r="D50" s="185">
        <f>D54+D61+D62+D65+D51+D52+D64+D53</f>
        <v>84986.5</v>
      </c>
      <c r="E50" s="185"/>
      <c r="F50" s="208">
        <f t="shared" si="0"/>
        <v>84986.5</v>
      </c>
      <c r="G50" s="308">
        <f>G51+G52+G53+G54+G61+G62+G63+G64+G65</f>
        <v>8816.4</v>
      </c>
      <c r="H50" s="208">
        <f t="shared" si="1"/>
        <v>93802.9</v>
      </c>
    </row>
    <row r="51" spans="2:8" s="159" customFormat="1" ht="30">
      <c r="B51" s="193" t="s">
        <v>319</v>
      </c>
      <c r="C51" s="173" t="s">
        <v>308</v>
      </c>
      <c r="D51" s="170">
        <v>687.7</v>
      </c>
      <c r="E51" s="162"/>
      <c r="F51" s="203">
        <f t="shared" si="0"/>
        <v>687.7</v>
      </c>
      <c r="G51" s="308"/>
      <c r="H51" s="203">
        <f t="shared" si="1"/>
        <v>687.7</v>
      </c>
    </row>
    <row r="52" spans="2:8" s="159" customFormat="1" ht="30">
      <c r="B52" s="193" t="s">
        <v>320</v>
      </c>
      <c r="C52" s="173" t="s">
        <v>324</v>
      </c>
      <c r="D52" s="170">
        <v>173.7</v>
      </c>
      <c r="E52" s="162"/>
      <c r="F52" s="203">
        <f t="shared" si="0"/>
        <v>173.7</v>
      </c>
      <c r="G52" s="308"/>
      <c r="H52" s="203">
        <f t="shared" si="1"/>
        <v>173.7</v>
      </c>
    </row>
    <row r="53" spans="2:8" s="159" customFormat="1" ht="15.75">
      <c r="B53" s="172" t="s">
        <v>325</v>
      </c>
      <c r="C53" s="173" t="s">
        <v>326</v>
      </c>
      <c r="D53" s="170">
        <v>1901.7</v>
      </c>
      <c r="E53" s="162"/>
      <c r="F53" s="203">
        <f t="shared" si="0"/>
        <v>1901.7</v>
      </c>
      <c r="G53" s="308"/>
      <c r="H53" s="203">
        <f t="shared" si="1"/>
        <v>1901.7</v>
      </c>
    </row>
    <row r="54" spans="2:8" ht="15.75">
      <c r="B54" s="193" t="s">
        <v>487</v>
      </c>
      <c r="C54" s="173" t="s">
        <v>211</v>
      </c>
      <c r="D54" s="185">
        <f>SUM(D55:D60)</f>
        <v>9322.7</v>
      </c>
      <c r="E54" s="170"/>
      <c r="F54" s="203">
        <f t="shared" si="0"/>
        <v>9322.7</v>
      </c>
      <c r="G54" s="309"/>
      <c r="H54" s="203">
        <f t="shared" si="1"/>
        <v>9322.7</v>
      </c>
    </row>
    <row r="55" spans="2:8" ht="15">
      <c r="B55" s="194" t="s">
        <v>487</v>
      </c>
      <c r="C55" s="195" t="s">
        <v>385</v>
      </c>
      <c r="D55" s="192">
        <v>7878.4</v>
      </c>
      <c r="E55" s="167"/>
      <c r="F55" s="206">
        <f t="shared" si="0"/>
        <v>7878.4</v>
      </c>
      <c r="G55" s="320"/>
      <c r="H55" s="206">
        <f t="shared" si="1"/>
        <v>7878.4</v>
      </c>
    </row>
    <row r="56" spans="2:8" ht="45">
      <c r="B56" s="196" t="s">
        <v>487</v>
      </c>
      <c r="C56" s="195" t="s">
        <v>386</v>
      </c>
      <c r="D56" s="192">
        <v>193.9</v>
      </c>
      <c r="E56" s="167"/>
      <c r="F56" s="206">
        <f t="shared" si="0"/>
        <v>193.9</v>
      </c>
      <c r="G56" s="320"/>
      <c r="H56" s="206">
        <f t="shared" si="1"/>
        <v>193.9</v>
      </c>
    </row>
    <row r="57" spans="2:8" ht="30">
      <c r="B57" s="196" t="s">
        <v>487</v>
      </c>
      <c r="C57" s="195" t="s">
        <v>387</v>
      </c>
      <c r="D57" s="192">
        <v>224.5</v>
      </c>
      <c r="E57" s="167"/>
      <c r="F57" s="206">
        <f t="shared" si="0"/>
        <v>224.5</v>
      </c>
      <c r="G57" s="320"/>
      <c r="H57" s="206">
        <f t="shared" si="1"/>
        <v>224.5</v>
      </c>
    </row>
    <row r="58" spans="2:8" s="159" customFormat="1" ht="15.75">
      <c r="B58" s="196" t="s">
        <v>487</v>
      </c>
      <c r="C58" s="195" t="s">
        <v>312</v>
      </c>
      <c r="D58" s="192">
        <v>810.7</v>
      </c>
      <c r="E58" s="162"/>
      <c r="F58" s="206">
        <f t="shared" si="0"/>
        <v>810.7</v>
      </c>
      <c r="G58" s="321"/>
      <c r="H58" s="206">
        <f t="shared" si="1"/>
        <v>810.7</v>
      </c>
    </row>
    <row r="59" spans="2:8" s="159" customFormat="1" ht="15.75">
      <c r="B59" s="196" t="s">
        <v>487</v>
      </c>
      <c r="C59" s="195" t="s">
        <v>313</v>
      </c>
      <c r="D59" s="192">
        <v>193.6</v>
      </c>
      <c r="E59" s="162"/>
      <c r="F59" s="206">
        <f t="shared" si="0"/>
        <v>193.6</v>
      </c>
      <c r="G59" s="321"/>
      <c r="H59" s="206">
        <f t="shared" si="1"/>
        <v>193.6</v>
      </c>
    </row>
    <row r="60" spans="2:8" s="159" customFormat="1" ht="60">
      <c r="B60" s="196" t="s">
        <v>487</v>
      </c>
      <c r="C60" s="197" t="s">
        <v>390</v>
      </c>
      <c r="D60" s="192">
        <v>21.6</v>
      </c>
      <c r="E60" s="162"/>
      <c r="F60" s="206">
        <f t="shared" si="0"/>
        <v>21.6</v>
      </c>
      <c r="G60" s="321"/>
      <c r="H60" s="206">
        <f t="shared" si="1"/>
        <v>21.6</v>
      </c>
    </row>
    <row r="61" spans="2:8" s="159" customFormat="1" ht="30">
      <c r="B61" s="193" t="s">
        <v>479</v>
      </c>
      <c r="C61" s="173" t="s">
        <v>413</v>
      </c>
      <c r="D61" s="170">
        <v>3197.3</v>
      </c>
      <c r="E61" s="162"/>
      <c r="F61" s="203">
        <f t="shared" si="0"/>
        <v>3197.3</v>
      </c>
      <c r="G61" s="308"/>
      <c r="H61" s="203">
        <f t="shared" si="1"/>
        <v>3197.3</v>
      </c>
    </row>
    <row r="62" spans="2:8" ht="45">
      <c r="B62" s="193" t="s">
        <v>486</v>
      </c>
      <c r="C62" s="173" t="s">
        <v>374</v>
      </c>
      <c r="D62" s="170">
        <v>1365</v>
      </c>
      <c r="E62" s="167"/>
      <c r="F62" s="203">
        <f t="shared" si="0"/>
        <v>1365</v>
      </c>
      <c r="G62" s="309"/>
      <c r="H62" s="203">
        <f t="shared" si="1"/>
        <v>1365</v>
      </c>
    </row>
    <row r="63" spans="2:8" ht="45">
      <c r="B63" s="186" t="s">
        <v>331</v>
      </c>
      <c r="C63" s="187" t="s">
        <v>378</v>
      </c>
      <c r="D63" s="192"/>
      <c r="E63" s="167"/>
      <c r="F63" s="206"/>
      <c r="G63" s="309">
        <v>4865</v>
      </c>
      <c r="H63" s="203">
        <f>F63+G63</f>
        <v>4865</v>
      </c>
    </row>
    <row r="64" spans="2:8" s="201" customFormat="1" ht="30">
      <c r="B64" s="168" t="s">
        <v>485</v>
      </c>
      <c r="C64" s="198" t="s">
        <v>376</v>
      </c>
      <c r="D64" s="199">
        <v>6109.1</v>
      </c>
      <c r="E64" s="200"/>
      <c r="F64" s="203">
        <f t="shared" si="0"/>
        <v>6109.1</v>
      </c>
      <c r="G64" s="322"/>
      <c r="H64" s="203">
        <f t="shared" si="1"/>
        <v>6109.1</v>
      </c>
    </row>
    <row r="65" spans="2:8" ht="15.75">
      <c r="B65" s="193" t="s">
        <v>488</v>
      </c>
      <c r="C65" s="173" t="s">
        <v>157</v>
      </c>
      <c r="D65" s="185">
        <f>SUM(D66:D67)</f>
        <v>62229.3</v>
      </c>
      <c r="E65" s="167"/>
      <c r="F65" s="203">
        <f t="shared" si="0"/>
        <v>62229.3</v>
      </c>
      <c r="G65" s="309">
        <f>G66+G67</f>
        <v>3951.4</v>
      </c>
      <c r="H65" s="203">
        <f t="shared" si="1"/>
        <v>66180.7</v>
      </c>
    </row>
    <row r="66" spans="2:8" ht="75">
      <c r="B66" s="194" t="s">
        <v>488</v>
      </c>
      <c r="C66" s="195" t="s">
        <v>275</v>
      </c>
      <c r="D66" s="192">
        <v>62179.3</v>
      </c>
      <c r="E66" s="167"/>
      <c r="F66" s="206">
        <f t="shared" si="0"/>
        <v>62179.3</v>
      </c>
      <c r="G66" s="309">
        <v>3951.4</v>
      </c>
      <c r="H66" s="203">
        <f t="shared" si="1"/>
        <v>66130.7</v>
      </c>
    </row>
    <row r="67" spans="2:8" ht="30">
      <c r="B67" s="196" t="s">
        <v>488</v>
      </c>
      <c r="C67" s="195" t="s">
        <v>388</v>
      </c>
      <c r="D67" s="192">
        <v>50</v>
      </c>
      <c r="E67" s="167"/>
      <c r="F67" s="206">
        <f t="shared" si="0"/>
        <v>50</v>
      </c>
      <c r="G67" s="309"/>
      <c r="H67" s="203">
        <f t="shared" si="1"/>
        <v>50</v>
      </c>
    </row>
    <row r="68" spans="2:8" ht="15.75">
      <c r="B68" s="202" t="s">
        <v>152</v>
      </c>
      <c r="C68" s="183" t="s">
        <v>323</v>
      </c>
      <c r="D68" s="185">
        <f>D69</f>
        <v>2456.3</v>
      </c>
      <c r="E68" s="162">
        <f>E69+E71</f>
        <v>1520</v>
      </c>
      <c r="F68" s="208">
        <f t="shared" si="0"/>
        <v>3976.3</v>
      </c>
      <c r="G68" s="308">
        <f>G69+G71+G70</f>
        <v>100</v>
      </c>
      <c r="H68" s="208">
        <f t="shared" si="1"/>
        <v>4076.3</v>
      </c>
    </row>
    <row r="69" spans="2:8" ht="30">
      <c r="B69" s="193" t="s">
        <v>273</v>
      </c>
      <c r="C69" s="173" t="s">
        <v>274</v>
      </c>
      <c r="D69" s="170">
        <v>2456.3</v>
      </c>
      <c r="E69" s="167"/>
      <c r="F69" s="203">
        <f t="shared" si="0"/>
        <v>2456.3</v>
      </c>
      <c r="G69" s="309"/>
      <c r="H69" s="203">
        <f t="shared" si="1"/>
        <v>2456.3</v>
      </c>
    </row>
    <row r="70" spans="2:8" ht="30">
      <c r="B70" s="318" t="s">
        <v>415</v>
      </c>
      <c r="C70" s="317" t="s">
        <v>416</v>
      </c>
      <c r="D70" s="170"/>
      <c r="E70" s="167"/>
      <c r="F70" s="203"/>
      <c r="G70" s="309">
        <v>100</v>
      </c>
      <c r="H70" s="203">
        <f t="shared" si="1"/>
        <v>100</v>
      </c>
    </row>
    <row r="71" spans="2:8" ht="15">
      <c r="B71" s="193" t="s">
        <v>335</v>
      </c>
      <c r="C71" s="173" t="s">
        <v>336</v>
      </c>
      <c r="D71" s="203">
        <v>0</v>
      </c>
      <c r="E71" s="203">
        <f>E72</f>
        <v>1520</v>
      </c>
      <c r="F71" s="203">
        <f t="shared" si="0"/>
        <v>1520</v>
      </c>
      <c r="G71" s="309">
        <f>G72</f>
        <v>0</v>
      </c>
      <c r="H71" s="203">
        <f t="shared" si="1"/>
        <v>1520</v>
      </c>
    </row>
    <row r="72" spans="2:8" ht="30">
      <c r="B72" s="194"/>
      <c r="C72" s="204" t="s">
        <v>615</v>
      </c>
      <c r="D72" s="203">
        <f>D73+D74+D75+D76+D77+D78</f>
        <v>0</v>
      </c>
      <c r="E72" s="203">
        <f>E73+E74+E75+E76+E77+E78</f>
        <v>1520</v>
      </c>
      <c r="F72" s="203">
        <f t="shared" si="0"/>
        <v>1520</v>
      </c>
      <c r="G72" s="309">
        <f>G73+G74+G75+G76+G77+G78</f>
        <v>0</v>
      </c>
      <c r="H72" s="203">
        <f t="shared" si="1"/>
        <v>1520</v>
      </c>
    </row>
    <row r="73" spans="2:8" ht="30">
      <c r="B73" s="194"/>
      <c r="C73" s="205" t="s">
        <v>616</v>
      </c>
      <c r="D73" s="206"/>
      <c r="E73" s="206">
        <v>150</v>
      </c>
      <c r="F73" s="206">
        <f t="shared" si="0"/>
        <v>150</v>
      </c>
      <c r="G73" s="320"/>
      <c r="H73" s="206">
        <f t="shared" si="1"/>
        <v>150</v>
      </c>
    </row>
    <row r="74" spans="2:8" ht="15">
      <c r="B74" s="194"/>
      <c r="C74" s="205" t="s">
        <v>617</v>
      </c>
      <c r="D74" s="206"/>
      <c r="E74" s="206">
        <v>250</v>
      </c>
      <c r="F74" s="206">
        <f t="shared" si="0"/>
        <v>250</v>
      </c>
      <c r="G74" s="320"/>
      <c r="H74" s="206">
        <f t="shared" si="1"/>
        <v>250</v>
      </c>
    </row>
    <row r="75" spans="2:8" ht="15">
      <c r="B75" s="194"/>
      <c r="C75" s="205" t="s">
        <v>618</v>
      </c>
      <c r="D75" s="206"/>
      <c r="E75" s="206">
        <v>420</v>
      </c>
      <c r="F75" s="206">
        <f t="shared" si="0"/>
        <v>420</v>
      </c>
      <c r="G75" s="320"/>
      <c r="H75" s="206">
        <f t="shared" si="1"/>
        <v>420</v>
      </c>
    </row>
    <row r="76" spans="2:8" ht="30">
      <c r="B76" s="194"/>
      <c r="C76" s="205" t="s">
        <v>3</v>
      </c>
      <c r="D76" s="206"/>
      <c r="E76" s="206">
        <v>100</v>
      </c>
      <c r="F76" s="206">
        <f>D76+E76</f>
        <v>100</v>
      </c>
      <c r="G76" s="320"/>
      <c r="H76" s="206">
        <f t="shared" si="1"/>
        <v>100</v>
      </c>
    </row>
    <row r="77" spans="2:8" ht="30">
      <c r="B77" s="194"/>
      <c r="C77" s="205" t="s">
        <v>619</v>
      </c>
      <c r="D77" s="206"/>
      <c r="E77" s="206">
        <v>200</v>
      </c>
      <c r="F77" s="206">
        <f>D77+E77</f>
        <v>200</v>
      </c>
      <c r="G77" s="320"/>
      <c r="H77" s="206">
        <f t="shared" si="1"/>
        <v>200</v>
      </c>
    </row>
    <row r="78" spans="2:8" ht="15">
      <c r="B78" s="194"/>
      <c r="C78" s="205" t="s">
        <v>2</v>
      </c>
      <c r="D78" s="206"/>
      <c r="E78" s="206">
        <v>400</v>
      </c>
      <c r="F78" s="206">
        <f t="shared" si="0"/>
        <v>400</v>
      </c>
      <c r="G78" s="320"/>
      <c r="H78" s="206">
        <f t="shared" si="1"/>
        <v>400</v>
      </c>
    </row>
    <row r="79" spans="2:8" ht="15.75">
      <c r="B79" s="207" t="s">
        <v>4</v>
      </c>
      <c r="C79" s="163" t="s">
        <v>5</v>
      </c>
      <c r="D79" s="208">
        <f>D80</f>
        <v>0</v>
      </c>
      <c r="E79" s="208">
        <f>E80</f>
        <v>60</v>
      </c>
      <c r="F79" s="208">
        <f>E79+D79</f>
        <v>60</v>
      </c>
      <c r="G79" s="308">
        <f>G80</f>
        <v>115.7</v>
      </c>
      <c r="H79" s="208">
        <f t="shared" si="1"/>
        <v>175.7</v>
      </c>
    </row>
    <row r="80" spans="2:8" ht="15">
      <c r="B80" s="209" t="s">
        <v>481</v>
      </c>
      <c r="C80" s="182" t="s">
        <v>482</v>
      </c>
      <c r="D80" s="203"/>
      <c r="E80" s="203">
        <v>60</v>
      </c>
      <c r="F80" s="203">
        <f>E80+D80</f>
        <v>60</v>
      </c>
      <c r="G80" s="309">
        <v>115.7</v>
      </c>
      <c r="H80" s="203">
        <f t="shared" si="1"/>
        <v>175.7</v>
      </c>
    </row>
    <row r="81" spans="2:8" ht="27.75" customHeight="1" hidden="1">
      <c r="B81" s="210" t="s">
        <v>150</v>
      </c>
      <c r="C81" s="211" t="s">
        <v>566</v>
      </c>
      <c r="D81" s="212"/>
      <c r="E81" s="213">
        <f>E82</f>
        <v>0</v>
      </c>
      <c r="F81" s="253">
        <f>D81+E81</f>
        <v>0</v>
      </c>
      <c r="G81" s="323"/>
      <c r="H81" s="254"/>
    </row>
    <row r="82" spans="2:8" ht="15.75" customHeight="1" hidden="1">
      <c r="B82" s="214" t="s">
        <v>565</v>
      </c>
      <c r="C82" s="215" t="s">
        <v>566</v>
      </c>
      <c r="D82" s="164"/>
      <c r="E82" s="216"/>
      <c r="F82" s="255">
        <f>D82+E82</f>
        <v>0</v>
      </c>
      <c r="G82" s="323"/>
      <c r="H82" s="254"/>
    </row>
    <row r="83" spans="6:8" ht="15">
      <c r="F83" s="254"/>
      <c r="G83" s="323"/>
      <c r="H83" s="254"/>
    </row>
  </sheetData>
  <sheetProtection/>
  <mergeCells count="1">
    <mergeCell ref="B9:D9"/>
  </mergeCells>
  <printOptions/>
  <pageMargins left="0.46" right="0.2" top="0.2" bottom="0.2" header="0.25" footer="0.22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6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9.125" style="259" customWidth="1"/>
    <col min="2" max="2" width="101.875" style="257" customWidth="1"/>
    <col min="3" max="3" width="8.00390625" style="259" customWidth="1"/>
    <col min="4" max="4" width="10.00390625" style="259" customWidth="1"/>
    <col min="5" max="5" width="10.25390625" style="259" hidden="1" customWidth="1"/>
    <col min="6" max="6" width="7.125" style="259" hidden="1" customWidth="1"/>
    <col min="7" max="7" width="3.375" style="259" hidden="1" customWidth="1"/>
    <col min="8" max="8" width="9.875" style="259" hidden="1" customWidth="1"/>
    <col min="9" max="9" width="10.25390625" style="259" hidden="1" customWidth="1"/>
    <col min="10" max="10" width="10.375" style="259" hidden="1" customWidth="1"/>
    <col min="11" max="11" width="11.875" style="259" hidden="1" customWidth="1"/>
    <col min="12" max="12" width="13.125" style="259" customWidth="1"/>
    <col min="13" max="16384" width="9.125" style="259" customWidth="1"/>
  </cols>
  <sheetData>
    <row r="2" spans="3:12" ht="15.75">
      <c r="C2" s="258"/>
      <c r="D2" s="258"/>
      <c r="E2" s="258"/>
      <c r="F2" s="258"/>
      <c r="G2" s="258"/>
      <c r="L2" s="151" t="s">
        <v>21</v>
      </c>
    </row>
    <row r="3" spans="4:12" ht="12.75" customHeight="1">
      <c r="D3" s="260"/>
      <c r="E3" s="260"/>
      <c r="F3" s="260"/>
      <c r="G3" s="260"/>
      <c r="L3" s="153" t="s">
        <v>160</v>
      </c>
    </row>
    <row r="4" spans="4:12" ht="12.75" customHeight="1">
      <c r="D4" s="260"/>
      <c r="E4" s="260"/>
      <c r="F4" s="260"/>
      <c r="G4" s="260"/>
      <c r="L4" s="153" t="s">
        <v>17</v>
      </c>
    </row>
    <row r="5" spans="2:12" ht="12.75" customHeight="1">
      <c r="B5" s="261"/>
      <c r="D5" s="260"/>
      <c r="E5" s="260"/>
      <c r="F5" s="260"/>
      <c r="G5" s="260"/>
      <c r="L5" s="153" t="s">
        <v>19</v>
      </c>
    </row>
    <row r="6" spans="2:7" ht="15">
      <c r="B6" s="261"/>
      <c r="C6" s="262"/>
      <c r="D6" s="262"/>
      <c r="E6" s="262"/>
      <c r="F6" s="262"/>
      <c r="G6" s="262"/>
    </row>
    <row r="7" spans="2:12" ht="15.75">
      <c r="B7" s="340" t="s">
        <v>205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</row>
    <row r="8" spans="2:8" ht="15">
      <c r="B8" s="339"/>
      <c r="C8" s="339"/>
      <c r="D8" s="339"/>
      <c r="E8" s="339"/>
      <c r="F8" s="339"/>
      <c r="G8" s="339"/>
      <c r="H8" s="339"/>
    </row>
    <row r="9" spans="2:12" ht="35.25" customHeight="1">
      <c r="B9" s="263" t="s">
        <v>489</v>
      </c>
      <c r="C9" s="264" t="s">
        <v>575</v>
      </c>
      <c r="D9" s="264" t="s">
        <v>531</v>
      </c>
      <c r="E9" s="264" t="s">
        <v>556</v>
      </c>
      <c r="F9" s="264" t="s">
        <v>507</v>
      </c>
      <c r="G9" s="265" t="s">
        <v>557</v>
      </c>
      <c r="H9" s="266" t="s">
        <v>576</v>
      </c>
      <c r="I9" s="267" t="s">
        <v>614</v>
      </c>
      <c r="J9" s="266" t="s">
        <v>576</v>
      </c>
      <c r="K9" s="268"/>
      <c r="L9" s="266" t="s">
        <v>576</v>
      </c>
    </row>
    <row r="10" spans="2:12" ht="15.75">
      <c r="B10" s="269" t="s">
        <v>577</v>
      </c>
      <c r="C10" s="270"/>
      <c r="D10" s="270"/>
      <c r="E10" s="270"/>
      <c r="F10" s="270"/>
      <c r="G10" s="270"/>
      <c r="H10" s="271">
        <f>H15+H135+H150+H158+H185+H205+H359+H389+H464+H472+H480</f>
        <v>160997.79999999996</v>
      </c>
      <c r="I10" s="272">
        <f>I15+I135+I150+I158+I185+I205+I359+I389+I464+I472+I480</f>
        <v>10280.8</v>
      </c>
      <c r="J10" s="272">
        <f>'Прил.5'!J10</f>
        <v>171278.59999999995</v>
      </c>
      <c r="K10" s="272">
        <f>'Прил.5'!K10</f>
        <v>10560.2</v>
      </c>
      <c r="L10" s="272">
        <f>'Прил.5'!L10</f>
        <v>181838.79999999996</v>
      </c>
    </row>
    <row r="11" spans="2:12" ht="15.75" hidden="1">
      <c r="B11" s="269" t="s">
        <v>573</v>
      </c>
      <c r="C11" s="270"/>
      <c r="D11" s="270"/>
      <c r="E11" s="270"/>
      <c r="F11" s="270"/>
      <c r="G11" s="270">
        <v>1</v>
      </c>
      <c r="H11" s="271">
        <f>H360</f>
        <v>2456.3</v>
      </c>
      <c r="I11" s="272"/>
      <c r="J11" s="272">
        <f>'Прил.5'!J11</f>
        <v>2456.3</v>
      </c>
      <c r="K11" s="272">
        <f>'Прил.5'!K11</f>
        <v>0</v>
      </c>
      <c r="L11" s="272">
        <f>'Прил.5'!L11</f>
        <v>2456.3</v>
      </c>
    </row>
    <row r="12" spans="2:12" ht="15.75" hidden="1">
      <c r="B12" s="269" t="s">
        <v>580</v>
      </c>
      <c r="C12" s="270"/>
      <c r="D12" s="270"/>
      <c r="E12" s="270"/>
      <c r="F12" s="270"/>
      <c r="G12" s="270">
        <v>2</v>
      </c>
      <c r="H12" s="271">
        <f>H16+H136+H151+H159+H186+H206+H361+H390+H465+H473+H481</f>
        <v>70318</v>
      </c>
      <c r="I12" s="272">
        <f>I16+I136+I151+I159+I186+I206+I361+I390+I465+I473+I481</f>
        <v>179.29999999999995</v>
      </c>
      <c r="J12" s="272">
        <f>'Прил.5'!J12</f>
        <v>70497.3</v>
      </c>
      <c r="K12" s="272">
        <f>'Прил.5'!K12</f>
        <v>-340.7</v>
      </c>
      <c r="L12" s="272">
        <f>'Прил.5'!L12</f>
        <v>70156.6</v>
      </c>
    </row>
    <row r="13" spans="2:12" ht="15.75" hidden="1">
      <c r="B13" s="269" t="s">
        <v>558</v>
      </c>
      <c r="C13" s="270"/>
      <c r="D13" s="270"/>
      <c r="E13" s="270"/>
      <c r="F13" s="270"/>
      <c r="G13" s="270">
        <v>3</v>
      </c>
      <c r="H13" s="271">
        <f>H17+H207+H391+H482</f>
        <v>87362.09999999999</v>
      </c>
      <c r="I13" s="272">
        <f>I17+I187+I207+I362+I391+I482+I160</f>
        <v>10101.5</v>
      </c>
      <c r="J13" s="272">
        <f>'Прил.5'!J13</f>
        <v>97463.59999999999</v>
      </c>
      <c r="K13" s="272">
        <f>'Прил.5'!K13</f>
        <v>4703.5</v>
      </c>
      <c r="L13" s="272">
        <f>'Прил.5'!L13</f>
        <v>102167.09999999999</v>
      </c>
    </row>
    <row r="14" spans="2:12" ht="15.75" hidden="1">
      <c r="B14" s="269" t="s">
        <v>559</v>
      </c>
      <c r="C14" s="270"/>
      <c r="D14" s="270"/>
      <c r="E14" s="270"/>
      <c r="F14" s="270"/>
      <c r="G14" s="270">
        <v>4</v>
      </c>
      <c r="H14" s="271">
        <f>H18+H137+H208+H392</f>
        <v>861.4000000000001</v>
      </c>
      <c r="I14" s="272"/>
      <c r="J14" s="272">
        <f>'Прил.5'!J14</f>
        <v>861.4000000000001</v>
      </c>
      <c r="K14" s="272">
        <f>'Прил.5'!K14</f>
        <v>5154.900000000001</v>
      </c>
      <c r="L14" s="272">
        <f>'Прил.5'!L14</f>
        <v>6016.300000000001</v>
      </c>
    </row>
    <row r="15" spans="2:12" ht="15.75">
      <c r="B15" s="273" t="s">
        <v>581</v>
      </c>
      <c r="C15" s="274" t="s">
        <v>532</v>
      </c>
      <c r="D15" s="275"/>
      <c r="E15" s="275"/>
      <c r="F15" s="275"/>
      <c r="G15" s="275"/>
      <c r="H15" s="271">
        <f>H19+H25+H41+H53+H65+H71</f>
        <v>16899.6</v>
      </c>
      <c r="I15" s="272">
        <f>I19+I25+I41+I53+I65+I71</f>
        <v>395.4</v>
      </c>
      <c r="J15" s="272">
        <f>'Прил.5'!J16</f>
        <v>17295</v>
      </c>
      <c r="K15" s="272">
        <f>'Прил.5'!K16</f>
        <v>85</v>
      </c>
      <c r="L15" s="272">
        <f>'Прил.5'!L16</f>
        <v>17380</v>
      </c>
    </row>
    <row r="16" spans="2:12" ht="15.75" hidden="1">
      <c r="B16" s="269" t="s">
        <v>580</v>
      </c>
      <c r="C16" s="264"/>
      <c r="D16" s="275"/>
      <c r="E16" s="275"/>
      <c r="F16" s="275"/>
      <c r="G16" s="275" t="s">
        <v>569</v>
      </c>
      <c r="H16" s="276">
        <f>H24+H30+H34+H37+H46+H49+H52+H58+H61+H64+H70+H100+H104+H107+H110+H112+H118+H124+H129+H134</f>
        <v>16287.600000000002</v>
      </c>
      <c r="I16" s="277">
        <f>I24+I30+I34+I37+I40+I46+I58+I61+I64+I76+I84+I92</f>
        <v>395.4</v>
      </c>
      <c r="J16" s="277">
        <f>'Прил.5'!J17</f>
        <v>16683.000000000004</v>
      </c>
      <c r="K16" s="277">
        <f>'Прил.5'!K17</f>
        <v>85</v>
      </c>
      <c r="L16" s="277">
        <f>'Прил.5'!L17</f>
        <v>16768.000000000004</v>
      </c>
    </row>
    <row r="17" spans="2:12" ht="15.75" hidden="1">
      <c r="B17" s="269" t="s">
        <v>558</v>
      </c>
      <c r="C17" s="264"/>
      <c r="D17" s="275"/>
      <c r="E17" s="275"/>
      <c r="F17" s="275"/>
      <c r="G17" s="275" t="s">
        <v>212</v>
      </c>
      <c r="H17" s="276">
        <f>H77+H80+H85+H88+H93+H96</f>
        <v>611.9999999999999</v>
      </c>
      <c r="I17" s="277"/>
      <c r="J17" s="277">
        <f>'Прил.5'!J18</f>
        <v>611.9999999999999</v>
      </c>
      <c r="K17" s="277">
        <f>'Прил.5'!K18</f>
        <v>0</v>
      </c>
      <c r="L17" s="277">
        <f>'Прил.5'!L18</f>
        <v>611.9999999999999</v>
      </c>
    </row>
    <row r="18" spans="2:12" ht="15.75" hidden="1">
      <c r="B18" s="269" t="s">
        <v>559</v>
      </c>
      <c r="C18" s="264"/>
      <c r="D18" s="275"/>
      <c r="E18" s="275"/>
      <c r="F18" s="275"/>
      <c r="G18" s="275" t="s">
        <v>572</v>
      </c>
      <c r="H18" s="276"/>
      <c r="I18" s="277"/>
      <c r="J18" s="277">
        <f>'Прил.5'!J19</f>
        <v>0</v>
      </c>
      <c r="K18" s="277">
        <f>'Прил.5'!K19</f>
        <v>0</v>
      </c>
      <c r="L18" s="277">
        <f>'Прил.5'!L19</f>
        <v>0</v>
      </c>
    </row>
    <row r="19" spans="2:12" ht="30">
      <c r="B19" s="278" t="s">
        <v>213</v>
      </c>
      <c r="C19" s="275" t="s">
        <v>532</v>
      </c>
      <c r="D19" s="275" t="s">
        <v>533</v>
      </c>
      <c r="E19" s="275"/>
      <c r="F19" s="275"/>
      <c r="G19" s="275"/>
      <c r="H19" s="276">
        <f aca="true" t="shared" si="0" ref="H19:I23">H20</f>
        <v>807.6</v>
      </c>
      <c r="I19" s="277">
        <f t="shared" si="0"/>
        <v>21.2</v>
      </c>
      <c r="J19" s="277">
        <f>'Прил.5'!J20</f>
        <v>828.8000000000001</v>
      </c>
      <c r="K19" s="277">
        <f>'Прил.5'!K20</f>
        <v>0</v>
      </c>
      <c r="L19" s="277">
        <f>'Прил.5'!L20</f>
        <v>828.8000000000001</v>
      </c>
    </row>
    <row r="20" spans="2:12" ht="30" hidden="1">
      <c r="B20" s="279" t="s">
        <v>582</v>
      </c>
      <c r="C20" s="275" t="s">
        <v>532</v>
      </c>
      <c r="D20" s="275" t="s">
        <v>533</v>
      </c>
      <c r="E20" s="275" t="s">
        <v>583</v>
      </c>
      <c r="F20" s="275"/>
      <c r="G20" s="275"/>
      <c r="H20" s="276">
        <f t="shared" si="0"/>
        <v>807.6</v>
      </c>
      <c r="I20" s="277">
        <f t="shared" si="0"/>
        <v>21.2</v>
      </c>
      <c r="J20" s="277">
        <f>'Прил.5'!J21</f>
        <v>828.8000000000001</v>
      </c>
      <c r="K20" s="277">
        <f>'Прил.5'!K21</f>
        <v>0</v>
      </c>
      <c r="L20" s="277">
        <f>'Прил.5'!L21</f>
        <v>828.8000000000001</v>
      </c>
    </row>
    <row r="21" spans="2:12" ht="30" hidden="1">
      <c r="B21" s="278" t="s">
        <v>163</v>
      </c>
      <c r="C21" s="275" t="s">
        <v>532</v>
      </c>
      <c r="D21" s="275" t="s">
        <v>533</v>
      </c>
      <c r="E21" s="275" t="s">
        <v>584</v>
      </c>
      <c r="F21" s="275"/>
      <c r="G21" s="275"/>
      <c r="H21" s="276">
        <f t="shared" si="0"/>
        <v>807.6</v>
      </c>
      <c r="I21" s="277">
        <f t="shared" si="0"/>
        <v>21.2</v>
      </c>
      <c r="J21" s="277">
        <f>'Прил.5'!J22</f>
        <v>828.8000000000001</v>
      </c>
      <c r="K21" s="277">
        <f>'Прил.5'!K22</f>
        <v>0</v>
      </c>
      <c r="L21" s="277">
        <f>'Прил.5'!L22</f>
        <v>828.8000000000001</v>
      </c>
    </row>
    <row r="22" spans="2:12" ht="45" hidden="1">
      <c r="B22" s="278" t="s">
        <v>585</v>
      </c>
      <c r="C22" s="275" t="s">
        <v>532</v>
      </c>
      <c r="D22" s="275" t="s">
        <v>533</v>
      </c>
      <c r="E22" s="275" t="s">
        <v>584</v>
      </c>
      <c r="F22" s="275" t="s">
        <v>396</v>
      </c>
      <c r="G22" s="275"/>
      <c r="H22" s="276">
        <f t="shared" si="0"/>
        <v>807.6</v>
      </c>
      <c r="I22" s="277">
        <f t="shared" si="0"/>
        <v>21.2</v>
      </c>
      <c r="J22" s="277">
        <f>'Прил.5'!J23</f>
        <v>828.8000000000001</v>
      </c>
      <c r="K22" s="277">
        <f>'Прил.5'!K23</f>
        <v>0</v>
      </c>
      <c r="L22" s="277">
        <f>'Прил.5'!L23</f>
        <v>828.8000000000001</v>
      </c>
    </row>
    <row r="23" spans="2:12" ht="30" hidden="1">
      <c r="B23" s="278" t="s">
        <v>586</v>
      </c>
      <c r="C23" s="275" t="s">
        <v>532</v>
      </c>
      <c r="D23" s="275" t="s">
        <v>533</v>
      </c>
      <c r="E23" s="275" t="s">
        <v>584</v>
      </c>
      <c r="F23" s="275" t="s">
        <v>587</v>
      </c>
      <c r="G23" s="275"/>
      <c r="H23" s="276">
        <f t="shared" si="0"/>
        <v>807.6</v>
      </c>
      <c r="I23" s="277">
        <f t="shared" si="0"/>
        <v>21.2</v>
      </c>
      <c r="J23" s="277">
        <f>'Прил.5'!J24</f>
        <v>828.8000000000001</v>
      </c>
      <c r="K23" s="277">
        <f>'Прил.5'!K24</f>
        <v>0</v>
      </c>
      <c r="L23" s="277">
        <f>'Прил.5'!L24</f>
        <v>828.8000000000001</v>
      </c>
    </row>
    <row r="24" spans="2:12" ht="30" hidden="1">
      <c r="B24" s="278" t="s">
        <v>580</v>
      </c>
      <c r="C24" s="275" t="s">
        <v>532</v>
      </c>
      <c r="D24" s="275" t="s">
        <v>533</v>
      </c>
      <c r="E24" s="275" t="s">
        <v>584</v>
      </c>
      <c r="F24" s="275" t="s">
        <v>587</v>
      </c>
      <c r="G24" s="275" t="s">
        <v>569</v>
      </c>
      <c r="H24" s="276">
        <v>807.6</v>
      </c>
      <c r="I24" s="277">
        <v>21.2</v>
      </c>
      <c r="J24" s="277">
        <f>'Прил.5'!J25</f>
        <v>828.8000000000001</v>
      </c>
      <c r="K24" s="277">
        <f>'Прил.5'!K25</f>
        <v>0</v>
      </c>
      <c r="L24" s="277">
        <f>'Прил.5'!L25</f>
        <v>828.8000000000001</v>
      </c>
    </row>
    <row r="25" spans="2:12" ht="30">
      <c r="B25" s="279" t="s">
        <v>588</v>
      </c>
      <c r="C25" s="275" t="s">
        <v>532</v>
      </c>
      <c r="D25" s="275" t="s">
        <v>534</v>
      </c>
      <c r="E25" s="280"/>
      <c r="F25" s="275"/>
      <c r="G25" s="275"/>
      <c r="H25" s="276">
        <f>H26</f>
        <v>330.6</v>
      </c>
      <c r="I25" s="277">
        <f>I26</f>
        <v>8.600000000000001</v>
      </c>
      <c r="J25" s="277">
        <f>'Прил.5'!J26</f>
        <v>339.20000000000005</v>
      </c>
      <c r="K25" s="277">
        <f>'Прил.5'!K26</f>
        <v>0</v>
      </c>
      <c r="L25" s="277">
        <f>'Прил.5'!L26</f>
        <v>339.20000000000005</v>
      </c>
    </row>
    <row r="26" spans="2:12" ht="30" hidden="1">
      <c r="B26" s="279" t="s">
        <v>582</v>
      </c>
      <c r="C26" s="275" t="s">
        <v>532</v>
      </c>
      <c r="D26" s="275" t="s">
        <v>534</v>
      </c>
      <c r="E26" s="280" t="s">
        <v>583</v>
      </c>
      <c r="F26" s="275"/>
      <c r="G26" s="275"/>
      <c r="H26" s="276">
        <f>H27+H31</f>
        <v>330.6</v>
      </c>
      <c r="I26" s="277">
        <f>I27+I31</f>
        <v>8.600000000000001</v>
      </c>
      <c r="J26" s="277">
        <f>'Прил.5'!J27</f>
        <v>339.20000000000005</v>
      </c>
      <c r="K26" s="277">
        <f>'Прил.5'!K27</f>
        <v>0</v>
      </c>
      <c r="L26" s="277">
        <f>'Прил.5'!L27</f>
        <v>339.20000000000005</v>
      </c>
    </row>
    <row r="27" spans="2:12" ht="30" hidden="1">
      <c r="B27" s="278" t="s">
        <v>164</v>
      </c>
      <c r="C27" s="275" t="s">
        <v>532</v>
      </c>
      <c r="D27" s="275" t="s">
        <v>534</v>
      </c>
      <c r="E27" s="280" t="s">
        <v>589</v>
      </c>
      <c r="F27" s="275"/>
      <c r="G27" s="275"/>
      <c r="H27" s="276">
        <f aca="true" t="shared" si="1" ref="H27:I29">H28</f>
        <v>76.2</v>
      </c>
      <c r="I27" s="277">
        <f t="shared" si="1"/>
        <v>2.2</v>
      </c>
      <c r="J27" s="277">
        <f>'Прил.5'!J28</f>
        <v>78.4</v>
      </c>
      <c r="K27" s="277">
        <f>'Прил.5'!K28</f>
        <v>0</v>
      </c>
      <c r="L27" s="277">
        <f>'Прил.5'!L28</f>
        <v>78.4</v>
      </c>
    </row>
    <row r="28" spans="2:12" ht="45" hidden="1">
      <c r="B28" s="278" t="s">
        <v>585</v>
      </c>
      <c r="C28" s="275" t="s">
        <v>532</v>
      </c>
      <c r="D28" s="275" t="s">
        <v>534</v>
      </c>
      <c r="E28" s="280" t="s">
        <v>589</v>
      </c>
      <c r="F28" s="275" t="s">
        <v>396</v>
      </c>
      <c r="G28" s="275"/>
      <c r="H28" s="276">
        <f t="shared" si="1"/>
        <v>76.2</v>
      </c>
      <c r="I28" s="277">
        <f t="shared" si="1"/>
        <v>2.2</v>
      </c>
      <c r="J28" s="277">
        <f>'Прил.5'!J29</f>
        <v>78.4</v>
      </c>
      <c r="K28" s="277">
        <f>'Прил.5'!K29</f>
        <v>0</v>
      </c>
      <c r="L28" s="277">
        <f>'Прил.5'!L29</f>
        <v>78.4</v>
      </c>
    </row>
    <row r="29" spans="2:12" ht="30" hidden="1">
      <c r="B29" s="278" t="s">
        <v>586</v>
      </c>
      <c r="C29" s="275" t="s">
        <v>532</v>
      </c>
      <c r="D29" s="275" t="s">
        <v>534</v>
      </c>
      <c r="E29" s="280" t="s">
        <v>589</v>
      </c>
      <c r="F29" s="275" t="s">
        <v>587</v>
      </c>
      <c r="G29" s="275"/>
      <c r="H29" s="276">
        <f t="shared" si="1"/>
        <v>76.2</v>
      </c>
      <c r="I29" s="277">
        <f t="shared" si="1"/>
        <v>2.2</v>
      </c>
      <c r="J29" s="277">
        <f>'Прил.5'!J30</f>
        <v>78.4</v>
      </c>
      <c r="K29" s="277">
        <f>'Прил.5'!K30</f>
        <v>0</v>
      </c>
      <c r="L29" s="277">
        <f>'Прил.5'!L30</f>
        <v>78.4</v>
      </c>
    </row>
    <row r="30" spans="2:12" ht="30" hidden="1">
      <c r="B30" s="278" t="s">
        <v>580</v>
      </c>
      <c r="C30" s="275" t="s">
        <v>532</v>
      </c>
      <c r="D30" s="275" t="s">
        <v>534</v>
      </c>
      <c r="E30" s="280" t="s">
        <v>589</v>
      </c>
      <c r="F30" s="275" t="s">
        <v>587</v>
      </c>
      <c r="G30" s="275" t="s">
        <v>569</v>
      </c>
      <c r="H30" s="276">
        <v>76.2</v>
      </c>
      <c r="I30" s="277">
        <v>2.2</v>
      </c>
      <c r="J30" s="277">
        <f>'Прил.5'!J31</f>
        <v>78.4</v>
      </c>
      <c r="K30" s="277">
        <f>'Прил.5'!K31</f>
        <v>0</v>
      </c>
      <c r="L30" s="277">
        <f>'Прил.5'!L31</f>
        <v>78.4</v>
      </c>
    </row>
    <row r="31" spans="2:12" ht="30" hidden="1">
      <c r="B31" s="278" t="s">
        <v>590</v>
      </c>
      <c r="C31" s="275" t="s">
        <v>532</v>
      </c>
      <c r="D31" s="275" t="s">
        <v>534</v>
      </c>
      <c r="E31" s="280" t="s">
        <v>591</v>
      </c>
      <c r="F31" s="275"/>
      <c r="G31" s="275"/>
      <c r="H31" s="276">
        <f>H32+H35</f>
        <v>254.4</v>
      </c>
      <c r="I31" s="277">
        <f>I32+I35+I38</f>
        <v>6.4</v>
      </c>
      <c r="J31" s="277">
        <f>'Прил.5'!J32</f>
        <v>260.8</v>
      </c>
      <c r="K31" s="277">
        <f>'Прил.5'!K32</f>
        <v>0</v>
      </c>
      <c r="L31" s="277">
        <f>'Прил.5'!L32</f>
        <v>260.8</v>
      </c>
    </row>
    <row r="32" spans="2:12" ht="45" hidden="1">
      <c r="B32" s="278" t="s">
        <v>585</v>
      </c>
      <c r="C32" s="275" t="s">
        <v>532</v>
      </c>
      <c r="D32" s="275" t="s">
        <v>534</v>
      </c>
      <c r="E32" s="280" t="s">
        <v>591</v>
      </c>
      <c r="F32" s="275" t="s">
        <v>396</v>
      </c>
      <c r="G32" s="275"/>
      <c r="H32" s="276">
        <f>H33</f>
        <v>235.9</v>
      </c>
      <c r="I32" s="277">
        <f>I33</f>
        <v>6.4</v>
      </c>
      <c r="J32" s="277">
        <f>'Прил.5'!J33</f>
        <v>242.3</v>
      </c>
      <c r="K32" s="277">
        <f>'Прил.5'!K33</f>
        <v>0</v>
      </c>
      <c r="L32" s="277">
        <f>'Прил.5'!L33</f>
        <v>242.3</v>
      </c>
    </row>
    <row r="33" spans="2:12" ht="30" hidden="1">
      <c r="B33" s="278" t="s">
        <v>586</v>
      </c>
      <c r="C33" s="275" t="s">
        <v>532</v>
      </c>
      <c r="D33" s="275" t="s">
        <v>534</v>
      </c>
      <c r="E33" s="280" t="s">
        <v>591</v>
      </c>
      <c r="F33" s="275" t="s">
        <v>587</v>
      </c>
      <c r="G33" s="275"/>
      <c r="H33" s="276">
        <f>H34</f>
        <v>235.9</v>
      </c>
      <c r="I33" s="277">
        <f>I34</f>
        <v>6.4</v>
      </c>
      <c r="J33" s="277">
        <f>'Прил.5'!J34</f>
        <v>242.3</v>
      </c>
      <c r="K33" s="277">
        <f>'Прил.5'!K34</f>
        <v>0</v>
      </c>
      <c r="L33" s="277">
        <f>'Прил.5'!L34</f>
        <v>242.3</v>
      </c>
    </row>
    <row r="34" spans="2:12" ht="30" hidden="1">
      <c r="B34" s="278" t="s">
        <v>580</v>
      </c>
      <c r="C34" s="275" t="s">
        <v>532</v>
      </c>
      <c r="D34" s="275" t="s">
        <v>534</v>
      </c>
      <c r="E34" s="280" t="s">
        <v>591</v>
      </c>
      <c r="F34" s="275" t="s">
        <v>587</v>
      </c>
      <c r="G34" s="275" t="s">
        <v>569</v>
      </c>
      <c r="H34" s="276">
        <v>235.9</v>
      </c>
      <c r="I34" s="277">
        <v>6.4</v>
      </c>
      <c r="J34" s="277">
        <f>'Прил.5'!J35</f>
        <v>242.3</v>
      </c>
      <c r="K34" s="277">
        <f>'Прил.5'!K35</f>
        <v>0</v>
      </c>
      <c r="L34" s="277">
        <f>'Прил.5'!L35</f>
        <v>242.3</v>
      </c>
    </row>
    <row r="35" spans="2:12" ht="30" hidden="1">
      <c r="B35" s="279" t="s">
        <v>592</v>
      </c>
      <c r="C35" s="275" t="s">
        <v>532</v>
      </c>
      <c r="D35" s="275" t="s">
        <v>534</v>
      </c>
      <c r="E35" s="280" t="s">
        <v>591</v>
      </c>
      <c r="F35" s="275" t="s">
        <v>593</v>
      </c>
      <c r="G35" s="275"/>
      <c r="H35" s="276">
        <f>H36</f>
        <v>18.5</v>
      </c>
      <c r="I35" s="277">
        <f>I36</f>
        <v>-1</v>
      </c>
      <c r="J35" s="277">
        <f>'Прил.5'!J36</f>
        <v>17.5</v>
      </c>
      <c r="K35" s="277">
        <f>'Прил.5'!K36</f>
        <v>0</v>
      </c>
      <c r="L35" s="277">
        <f>'Прил.5'!L36</f>
        <v>17.5</v>
      </c>
    </row>
    <row r="36" spans="2:12" ht="30" hidden="1">
      <c r="B36" s="279" t="s">
        <v>594</v>
      </c>
      <c r="C36" s="275" t="s">
        <v>532</v>
      </c>
      <c r="D36" s="275" t="s">
        <v>534</v>
      </c>
      <c r="E36" s="280" t="s">
        <v>591</v>
      </c>
      <c r="F36" s="275" t="s">
        <v>595</v>
      </c>
      <c r="G36" s="275"/>
      <c r="H36" s="276">
        <f>H37</f>
        <v>18.5</v>
      </c>
      <c r="I36" s="277">
        <f>I37</f>
        <v>-1</v>
      </c>
      <c r="J36" s="277">
        <f>'Прил.5'!J37</f>
        <v>17.5</v>
      </c>
      <c r="K36" s="277">
        <f>'Прил.5'!K37</f>
        <v>0</v>
      </c>
      <c r="L36" s="277">
        <f>'Прил.5'!L37</f>
        <v>17.5</v>
      </c>
    </row>
    <row r="37" spans="2:12" ht="30" hidden="1">
      <c r="B37" s="278" t="s">
        <v>580</v>
      </c>
      <c r="C37" s="275" t="s">
        <v>532</v>
      </c>
      <c r="D37" s="275" t="s">
        <v>534</v>
      </c>
      <c r="E37" s="280" t="s">
        <v>591</v>
      </c>
      <c r="F37" s="275" t="s">
        <v>595</v>
      </c>
      <c r="G37" s="275" t="s">
        <v>569</v>
      </c>
      <c r="H37" s="276">
        <v>18.5</v>
      </c>
      <c r="I37" s="277">
        <v>-1</v>
      </c>
      <c r="J37" s="277">
        <f>'Прил.5'!J38</f>
        <v>17.5</v>
      </c>
      <c r="K37" s="277">
        <f>'Прил.5'!K38</f>
        <v>0</v>
      </c>
      <c r="L37" s="277">
        <f>'Прил.5'!L38</f>
        <v>17.5</v>
      </c>
    </row>
    <row r="38" spans="2:12" ht="30" hidden="1">
      <c r="B38" s="279" t="s">
        <v>597</v>
      </c>
      <c r="C38" s="275" t="s">
        <v>532</v>
      </c>
      <c r="D38" s="275" t="s">
        <v>534</v>
      </c>
      <c r="E38" s="280" t="s">
        <v>591</v>
      </c>
      <c r="F38" s="275" t="s">
        <v>282</v>
      </c>
      <c r="G38" s="275"/>
      <c r="H38" s="276"/>
      <c r="I38" s="277">
        <f>I39</f>
        <v>1</v>
      </c>
      <c r="J38" s="277">
        <f>'Прил.5'!J39</f>
        <v>1</v>
      </c>
      <c r="K38" s="277">
        <f>'Прил.5'!K39</f>
        <v>0</v>
      </c>
      <c r="L38" s="277">
        <f>'Прил.5'!L39</f>
        <v>1</v>
      </c>
    </row>
    <row r="39" spans="2:12" ht="30" hidden="1">
      <c r="B39" s="279" t="s">
        <v>598</v>
      </c>
      <c r="C39" s="275" t="s">
        <v>532</v>
      </c>
      <c r="D39" s="275" t="s">
        <v>534</v>
      </c>
      <c r="E39" s="280" t="s">
        <v>591</v>
      </c>
      <c r="F39" s="275" t="s">
        <v>599</v>
      </c>
      <c r="G39" s="275"/>
      <c r="H39" s="276"/>
      <c r="I39" s="277">
        <f>I40</f>
        <v>1</v>
      </c>
      <c r="J39" s="277">
        <f>'Прил.5'!J40</f>
        <v>0</v>
      </c>
      <c r="K39" s="277">
        <f>'Прил.5'!K40</f>
        <v>0</v>
      </c>
      <c r="L39" s="277">
        <f>'Прил.5'!L40</f>
        <v>0</v>
      </c>
    </row>
    <row r="40" spans="2:12" ht="30" hidden="1">
      <c r="B40" s="278" t="s">
        <v>580</v>
      </c>
      <c r="C40" s="275" t="s">
        <v>532</v>
      </c>
      <c r="D40" s="275" t="s">
        <v>534</v>
      </c>
      <c r="E40" s="280" t="s">
        <v>591</v>
      </c>
      <c r="F40" s="275" t="s">
        <v>599</v>
      </c>
      <c r="G40" s="275" t="s">
        <v>569</v>
      </c>
      <c r="H40" s="276"/>
      <c r="I40" s="277">
        <v>1</v>
      </c>
      <c r="J40" s="277">
        <f>'Прил.5'!J41</f>
        <v>1</v>
      </c>
      <c r="K40" s="277">
        <f>'Прил.5'!K41</f>
        <v>0</v>
      </c>
      <c r="L40" s="277">
        <f>'Прил.5'!L41</f>
        <v>1</v>
      </c>
    </row>
    <row r="41" spans="2:12" ht="30">
      <c r="B41" s="279" t="s">
        <v>596</v>
      </c>
      <c r="C41" s="275" t="s">
        <v>532</v>
      </c>
      <c r="D41" s="275" t="s">
        <v>535</v>
      </c>
      <c r="E41" s="280"/>
      <c r="F41" s="275"/>
      <c r="G41" s="275"/>
      <c r="H41" s="276">
        <f>H42</f>
        <v>12559.9</v>
      </c>
      <c r="I41" s="277">
        <f>I42</f>
        <v>283.9</v>
      </c>
      <c r="J41" s="277">
        <f>'Прил.5'!J42</f>
        <v>12843.8</v>
      </c>
      <c r="K41" s="277">
        <f>'Прил.5'!K42</f>
        <v>0</v>
      </c>
      <c r="L41" s="277">
        <f>'Прил.5'!L42</f>
        <v>12843.8</v>
      </c>
    </row>
    <row r="42" spans="2:12" ht="30" hidden="1">
      <c r="B42" s="278" t="s">
        <v>582</v>
      </c>
      <c r="C42" s="275" t="s">
        <v>532</v>
      </c>
      <c r="D42" s="275" t="s">
        <v>535</v>
      </c>
      <c r="E42" s="280" t="s">
        <v>583</v>
      </c>
      <c r="F42" s="275"/>
      <c r="G42" s="275"/>
      <c r="H42" s="276">
        <f>H43</f>
        <v>12559.9</v>
      </c>
      <c r="I42" s="277">
        <f>I43</f>
        <v>283.9</v>
      </c>
      <c r="J42" s="277">
        <f>'Прил.5'!J43</f>
        <v>12843.8</v>
      </c>
      <c r="K42" s="277">
        <f>'Прил.5'!K43</f>
        <v>0</v>
      </c>
      <c r="L42" s="277">
        <f>'Прил.5'!L43</f>
        <v>12843.8</v>
      </c>
    </row>
    <row r="43" spans="2:12" ht="30" hidden="1">
      <c r="B43" s="278" t="s">
        <v>590</v>
      </c>
      <c r="C43" s="275" t="s">
        <v>532</v>
      </c>
      <c r="D43" s="275" t="s">
        <v>535</v>
      </c>
      <c r="E43" s="280" t="s">
        <v>591</v>
      </c>
      <c r="F43" s="275"/>
      <c r="G43" s="275"/>
      <c r="H43" s="276">
        <f>H44+H47+H50</f>
        <v>12559.9</v>
      </c>
      <c r="I43" s="277">
        <f>I44</f>
        <v>283.9</v>
      </c>
      <c r="J43" s="277">
        <f>'Прил.5'!J44</f>
        <v>12843.8</v>
      </c>
      <c r="K43" s="277">
        <f>'Прил.5'!K44</f>
        <v>0</v>
      </c>
      <c r="L43" s="277">
        <f>'Прил.5'!L44</f>
        <v>12843.8</v>
      </c>
    </row>
    <row r="44" spans="2:12" ht="45" hidden="1">
      <c r="B44" s="278" t="s">
        <v>585</v>
      </c>
      <c r="C44" s="275" t="s">
        <v>532</v>
      </c>
      <c r="D44" s="275" t="s">
        <v>535</v>
      </c>
      <c r="E44" s="280" t="s">
        <v>591</v>
      </c>
      <c r="F44" s="275" t="s">
        <v>396</v>
      </c>
      <c r="G44" s="275"/>
      <c r="H44" s="276">
        <f>H45</f>
        <v>10551.3</v>
      </c>
      <c r="I44" s="277">
        <f>I45</f>
        <v>283.9</v>
      </c>
      <c r="J44" s="277">
        <f>'Прил.5'!J45</f>
        <v>10835.199999999999</v>
      </c>
      <c r="K44" s="277">
        <f>'Прил.5'!K45</f>
        <v>0</v>
      </c>
      <c r="L44" s="277">
        <f>'Прил.5'!L45</f>
        <v>10835.199999999999</v>
      </c>
    </row>
    <row r="45" spans="2:12" ht="30" hidden="1">
      <c r="B45" s="278" t="s">
        <v>586</v>
      </c>
      <c r="C45" s="275" t="s">
        <v>532</v>
      </c>
      <c r="D45" s="275" t="s">
        <v>535</v>
      </c>
      <c r="E45" s="280" t="s">
        <v>591</v>
      </c>
      <c r="F45" s="275" t="s">
        <v>587</v>
      </c>
      <c r="G45" s="275"/>
      <c r="H45" s="276">
        <f>H46</f>
        <v>10551.3</v>
      </c>
      <c r="I45" s="277">
        <f>I46</f>
        <v>283.9</v>
      </c>
      <c r="J45" s="277">
        <f>'Прил.5'!J46</f>
        <v>10835.199999999999</v>
      </c>
      <c r="K45" s="277">
        <f>'Прил.5'!K46</f>
        <v>0</v>
      </c>
      <c r="L45" s="277">
        <f>'Прил.5'!L46</f>
        <v>10835.199999999999</v>
      </c>
    </row>
    <row r="46" spans="2:12" ht="30" hidden="1">
      <c r="B46" s="278" t="s">
        <v>580</v>
      </c>
      <c r="C46" s="275" t="s">
        <v>532</v>
      </c>
      <c r="D46" s="275" t="s">
        <v>535</v>
      </c>
      <c r="E46" s="280" t="s">
        <v>591</v>
      </c>
      <c r="F46" s="275" t="s">
        <v>587</v>
      </c>
      <c r="G46" s="275" t="s">
        <v>569</v>
      </c>
      <c r="H46" s="276">
        <v>10551.3</v>
      </c>
      <c r="I46" s="277">
        <v>283.9</v>
      </c>
      <c r="J46" s="277">
        <f>'Прил.5'!J47</f>
        <v>10835.199999999999</v>
      </c>
      <c r="K46" s="277">
        <f>'Прил.5'!K47</f>
        <v>0</v>
      </c>
      <c r="L46" s="277">
        <f>'Прил.5'!L47</f>
        <v>10835.199999999999</v>
      </c>
    </row>
    <row r="47" spans="2:12" ht="30" hidden="1">
      <c r="B47" s="279" t="s">
        <v>592</v>
      </c>
      <c r="C47" s="275" t="s">
        <v>532</v>
      </c>
      <c r="D47" s="275" t="s">
        <v>535</v>
      </c>
      <c r="E47" s="280" t="s">
        <v>591</v>
      </c>
      <c r="F47" s="275" t="s">
        <v>593</v>
      </c>
      <c r="G47" s="275"/>
      <c r="H47" s="276">
        <f>H48</f>
        <v>1995</v>
      </c>
      <c r="I47" s="277"/>
      <c r="J47" s="277">
        <f>'Прил.5'!J48</f>
        <v>1995</v>
      </c>
      <c r="K47" s="277">
        <f>'Прил.5'!K48</f>
        <v>0</v>
      </c>
      <c r="L47" s="277">
        <f>'Прил.5'!L48</f>
        <v>1995</v>
      </c>
    </row>
    <row r="48" spans="2:12" ht="30" hidden="1">
      <c r="B48" s="279" t="s">
        <v>594</v>
      </c>
      <c r="C48" s="275" t="s">
        <v>532</v>
      </c>
      <c r="D48" s="275" t="s">
        <v>535</v>
      </c>
      <c r="E48" s="280" t="s">
        <v>591</v>
      </c>
      <c r="F48" s="275" t="s">
        <v>595</v>
      </c>
      <c r="G48" s="275"/>
      <c r="H48" s="276">
        <f>H49</f>
        <v>1995</v>
      </c>
      <c r="I48" s="277"/>
      <c r="J48" s="277">
        <f>'Прил.5'!J49</f>
        <v>1995</v>
      </c>
      <c r="K48" s="277">
        <f>'Прил.5'!K49</f>
        <v>0</v>
      </c>
      <c r="L48" s="277">
        <f>'Прил.5'!L49</f>
        <v>1995</v>
      </c>
    </row>
    <row r="49" spans="2:12" ht="30" hidden="1">
      <c r="B49" s="278" t="s">
        <v>580</v>
      </c>
      <c r="C49" s="275" t="s">
        <v>532</v>
      </c>
      <c r="D49" s="275" t="s">
        <v>535</v>
      </c>
      <c r="E49" s="280" t="s">
        <v>591</v>
      </c>
      <c r="F49" s="275" t="s">
        <v>595</v>
      </c>
      <c r="G49" s="275" t="s">
        <v>569</v>
      </c>
      <c r="H49" s="276">
        <v>1995</v>
      </c>
      <c r="I49" s="277"/>
      <c r="J49" s="277">
        <f>'Прил.5'!J50</f>
        <v>1995</v>
      </c>
      <c r="K49" s="277">
        <f>'Прил.5'!K50</f>
        <v>0</v>
      </c>
      <c r="L49" s="277">
        <f>'Прил.5'!L50</f>
        <v>1995</v>
      </c>
    </row>
    <row r="50" spans="2:12" ht="30" hidden="1">
      <c r="B50" s="279" t="s">
        <v>597</v>
      </c>
      <c r="C50" s="275" t="s">
        <v>532</v>
      </c>
      <c r="D50" s="275" t="s">
        <v>535</v>
      </c>
      <c r="E50" s="280" t="s">
        <v>591</v>
      </c>
      <c r="F50" s="275" t="s">
        <v>282</v>
      </c>
      <c r="G50" s="275"/>
      <c r="H50" s="276">
        <f>H51</f>
        <v>13.6</v>
      </c>
      <c r="I50" s="277"/>
      <c r="J50" s="277">
        <f>'Прил.5'!J51</f>
        <v>13.6</v>
      </c>
      <c r="K50" s="277">
        <f>'Прил.5'!K51</f>
        <v>0</v>
      </c>
      <c r="L50" s="277">
        <f>'Прил.5'!L51</f>
        <v>13.6</v>
      </c>
    </row>
    <row r="51" spans="2:12" ht="30" hidden="1">
      <c r="B51" s="279" t="s">
        <v>598</v>
      </c>
      <c r="C51" s="275" t="s">
        <v>532</v>
      </c>
      <c r="D51" s="275" t="s">
        <v>535</v>
      </c>
      <c r="E51" s="280" t="s">
        <v>591</v>
      </c>
      <c r="F51" s="275" t="s">
        <v>599</v>
      </c>
      <c r="G51" s="275"/>
      <c r="H51" s="276">
        <f>H52</f>
        <v>13.6</v>
      </c>
      <c r="I51" s="277"/>
      <c r="J51" s="277">
        <f>'Прил.5'!J52</f>
        <v>13.6</v>
      </c>
      <c r="K51" s="277">
        <f>'Прил.5'!K52</f>
        <v>0</v>
      </c>
      <c r="L51" s="277">
        <f>'Прил.5'!L52</f>
        <v>13.6</v>
      </c>
    </row>
    <row r="52" spans="2:12" ht="30" hidden="1">
      <c r="B52" s="278" t="s">
        <v>580</v>
      </c>
      <c r="C52" s="275" t="s">
        <v>532</v>
      </c>
      <c r="D52" s="275" t="s">
        <v>535</v>
      </c>
      <c r="E52" s="280" t="s">
        <v>591</v>
      </c>
      <c r="F52" s="275" t="s">
        <v>599</v>
      </c>
      <c r="G52" s="275" t="s">
        <v>569</v>
      </c>
      <c r="H52" s="276">
        <v>13.6</v>
      </c>
      <c r="I52" s="277"/>
      <c r="J52" s="277">
        <f>'Прил.5'!J53</f>
        <v>13.6</v>
      </c>
      <c r="K52" s="277">
        <f>'Прил.5'!K53</f>
        <v>0</v>
      </c>
      <c r="L52" s="277">
        <f>'Прил.5'!L53</f>
        <v>13.6</v>
      </c>
    </row>
    <row r="53" spans="2:12" ht="30">
      <c r="B53" s="279" t="s">
        <v>214</v>
      </c>
      <c r="C53" s="275" t="s">
        <v>532</v>
      </c>
      <c r="D53" s="275" t="s">
        <v>536</v>
      </c>
      <c r="E53" s="275"/>
      <c r="F53" s="275"/>
      <c r="G53" s="275"/>
      <c r="H53" s="276">
        <f>H54</f>
        <v>2003.8999999999999</v>
      </c>
      <c r="I53" s="277">
        <f>I54</f>
        <v>46.7</v>
      </c>
      <c r="J53" s="277">
        <f>'Прил.5'!J54</f>
        <v>2050.6</v>
      </c>
      <c r="K53" s="277">
        <f>'Прил.5'!K54</f>
        <v>0</v>
      </c>
      <c r="L53" s="277">
        <f>'Прил.5'!L54</f>
        <v>2050.6</v>
      </c>
    </row>
    <row r="54" spans="2:12" ht="30" hidden="1">
      <c r="B54" s="278" t="s">
        <v>582</v>
      </c>
      <c r="C54" s="275" t="s">
        <v>532</v>
      </c>
      <c r="D54" s="275" t="s">
        <v>536</v>
      </c>
      <c r="E54" s="280" t="s">
        <v>583</v>
      </c>
      <c r="F54" s="275"/>
      <c r="G54" s="275"/>
      <c r="H54" s="276">
        <f>H55</f>
        <v>2003.8999999999999</v>
      </c>
      <c r="I54" s="277">
        <f>I55</f>
        <v>46.7</v>
      </c>
      <c r="J54" s="277">
        <f>'Прил.5'!J55</f>
        <v>2050.6</v>
      </c>
      <c r="K54" s="277">
        <f>'Прил.5'!K55</f>
        <v>0</v>
      </c>
      <c r="L54" s="277">
        <f>'Прил.5'!L55</f>
        <v>2050.6</v>
      </c>
    </row>
    <row r="55" spans="2:12" ht="30" hidden="1">
      <c r="B55" s="278" t="s">
        <v>590</v>
      </c>
      <c r="C55" s="275" t="s">
        <v>532</v>
      </c>
      <c r="D55" s="275" t="s">
        <v>536</v>
      </c>
      <c r="E55" s="280" t="s">
        <v>591</v>
      </c>
      <c r="F55" s="275"/>
      <c r="G55" s="275"/>
      <c r="H55" s="276">
        <f>H56+H59+H62</f>
        <v>2003.8999999999999</v>
      </c>
      <c r="I55" s="277">
        <f>I56+I59+I62</f>
        <v>46.7</v>
      </c>
      <c r="J55" s="277">
        <f>'Прил.5'!J56</f>
        <v>2050.6</v>
      </c>
      <c r="K55" s="277">
        <f>'Прил.5'!K56</f>
        <v>0</v>
      </c>
      <c r="L55" s="277">
        <f>'Прил.5'!L56</f>
        <v>2050.6</v>
      </c>
    </row>
    <row r="56" spans="2:12" ht="45" hidden="1">
      <c r="B56" s="278" t="s">
        <v>585</v>
      </c>
      <c r="C56" s="275" t="s">
        <v>532</v>
      </c>
      <c r="D56" s="275" t="s">
        <v>536</v>
      </c>
      <c r="E56" s="280" t="s">
        <v>591</v>
      </c>
      <c r="F56" s="275" t="s">
        <v>396</v>
      </c>
      <c r="G56" s="275"/>
      <c r="H56" s="276">
        <f>H57</f>
        <v>1730.1</v>
      </c>
      <c r="I56" s="277">
        <f>I57</f>
        <v>46.7</v>
      </c>
      <c r="J56" s="277">
        <f>'Прил.5'!J57</f>
        <v>1776.8</v>
      </c>
      <c r="K56" s="277">
        <f>'Прил.5'!K57</f>
        <v>0</v>
      </c>
      <c r="L56" s="277">
        <f>'Прил.5'!L57</f>
        <v>1776.8</v>
      </c>
    </row>
    <row r="57" spans="2:12" ht="30" hidden="1">
      <c r="B57" s="278" t="s">
        <v>586</v>
      </c>
      <c r="C57" s="275" t="s">
        <v>532</v>
      </c>
      <c r="D57" s="275" t="s">
        <v>536</v>
      </c>
      <c r="E57" s="280" t="s">
        <v>591</v>
      </c>
      <c r="F57" s="275" t="s">
        <v>587</v>
      </c>
      <c r="G57" s="275"/>
      <c r="H57" s="276">
        <f>H58</f>
        <v>1730.1</v>
      </c>
      <c r="I57" s="277">
        <f>I58</f>
        <v>46.7</v>
      </c>
      <c r="J57" s="277">
        <f>'Прил.5'!J58</f>
        <v>1776.8</v>
      </c>
      <c r="K57" s="277">
        <f>'Прил.5'!K58</f>
        <v>0</v>
      </c>
      <c r="L57" s="277">
        <f>'Прил.5'!L58</f>
        <v>1776.8</v>
      </c>
    </row>
    <row r="58" spans="2:12" ht="30" hidden="1">
      <c r="B58" s="278" t="s">
        <v>580</v>
      </c>
      <c r="C58" s="275" t="s">
        <v>532</v>
      </c>
      <c r="D58" s="275" t="s">
        <v>536</v>
      </c>
      <c r="E58" s="280" t="s">
        <v>591</v>
      </c>
      <c r="F58" s="275" t="s">
        <v>587</v>
      </c>
      <c r="G58" s="275" t="s">
        <v>569</v>
      </c>
      <c r="H58" s="276">
        <v>1730.1</v>
      </c>
      <c r="I58" s="277">
        <v>46.7</v>
      </c>
      <c r="J58" s="277">
        <f>'Прил.5'!J59</f>
        <v>1776.8</v>
      </c>
      <c r="K58" s="277">
        <f>'Прил.5'!K59</f>
        <v>0</v>
      </c>
      <c r="L58" s="277">
        <f>'Прил.5'!L59</f>
        <v>1776.8</v>
      </c>
    </row>
    <row r="59" spans="2:12" ht="30" hidden="1">
      <c r="B59" s="279" t="s">
        <v>592</v>
      </c>
      <c r="C59" s="275" t="s">
        <v>532</v>
      </c>
      <c r="D59" s="275" t="s">
        <v>536</v>
      </c>
      <c r="E59" s="280" t="s">
        <v>591</v>
      </c>
      <c r="F59" s="275" t="s">
        <v>593</v>
      </c>
      <c r="G59" s="275"/>
      <c r="H59" s="276">
        <f>H60</f>
        <v>273.6</v>
      </c>
      <c r="I59" s="277">
        <f>I60</f>
        <v>-0.3</v>
      </c>
      <c r="J59" s="277">
        <f>'Прил.5'!J60</f>
        <v>273.3</v>
      </c>
      <c r="K59" s="277">
        <f>'Прил.5'!K60</f>
        <v>0</v>
      </c>
      <c r="L59" s="277">
        <f>'Прил.5'!L60</f>
        <v>273.3</v>
      </c>
    </row>
    <row r="60" spans="2:12" ht="30" hidden="1">
      <c r="B60" s="279" t="s">
        <v>594</v>
      </c>
      <c r="C60" s="275" t="s">
        <v>532</v>
      </c>
      <c r="D60" s="275" t="s">
        <v>536</v>
      </c>
      <c r="E60" s="280" t="s">
        <v>591</v>
      </c>
      <c r="F60" s="275" t="s">
        <v>595</v>
      </c>
      <c r="G60" s="275"/>
      <c r="H60" s="276">
        <f>H61</f>
        <v>273.6</v>
      </c>
      <c r="I60" s="277">
        <f>I61</f>
        <v>-0.3</v>
      </c>
      <c r="J60" s="277">
        <f>'Прил.5'!J61</f>
        <v>273.3</v>
      </c>
      <c r="K60" s="277">
        <f>'Прил.5'!K61</f>
        <v>0</v>
      </c>
      <c r="L60" s="277">
        <f>'Прил.5'!L61</f>
        <v>273.3</v>
      </c>
    </row>
    <row r="61" spans="2:12" ht="30" hidden="1">
      <c r="B61" s="278" t="s">
        <v>580</v>
      </c>
      <c r="C61" s="275" t="s">
        <v>532</v>
      </c>
      <c r="D61" s="275" t="s">
        <v>536</v>
      </c>
      <c r="E61" s="280" t="s">
        <v>591</v>
      </c>
      <c r="F61" s="275" t="s">
        <v>595</v>
      </c>
      <c r="G61" s="275" t="s">
        <v>569</v>
      </c>
      <c r="H61" s="276">
        <v>273.6</v>
      </c>
      <c r="I61" s="277">
        <v>-0.3</v>
      </c>
      <c r="J61" s="277">
        <f>'Прил.5'!J62</f>
        <v>273.3</v>
      </c>
      <c r="K61" s="277">
        <f>'Прил.5'!K62</f>
        <v>0</v>
      </c>
      <c r="L61" s="277">
        <f>'Прил.5'!L62</f>
        <v>273.3</v>
      </c>
    </row>
    <row r="62" spans="2:12" ht="30" hidden="1">
      <c r="B62" s="279" t="s">
        <v>597</v>
      </c>
      <c r="C62" s="275" t="s">
        <v>532</v>
      </c>
      <c r="D62" s="275" t="s">
        <v>536</v>
      </c>
      <c r="E62" s="280" t="s">
        <v>591</v>
      </c>
      <c r="F62" s="275" t="s">
        <v>282</v>
      </c>
      <c r="G62" s="275"/>
      <c r="H62" s="276">
        <f>H63</f>
        <v>0.2</v>
      </c>
      <c r="I62" s="277">
        <f>I63</f>
        <v>0.3</v>
      </c>
      <c r="J62" s="277">
        <f>'Прил.5'!J63</f>
        <v>0.5</v>
      </c>
      <c r="K62" s="277">
        <f>'Прил.5'!K63</f>
        <v>0</v>
      </c>
      <c r="L62" s="277">
        <f>'Прил.5'!L63</f>
        <v>0.5</v>
      </c>
    </row>
    <row r="63" spans="2:12" s="282" customFormat="1" ht="30.75" hidden="1">
      <c r="B63" s="279" t="s">
        <v>598</v>
      </c>
      <c r="C63" s="275" t="s">
        <v>532</v>
      </c>
      <c r="D63" s="275" t="s">
        <v>536</v>
      </c>
      <c r="E63" s="280" t="s">
        <v>591</v>
      </c>
      <c r="F63" s="275" t="s">
        <v>599</v>
      </c>
      <c r="G63" s="275"/>
      <c r="H63" s="281">
        <f>H64</f>
        <v>0.2</v>
      </c>
      <c r="I63" s="277">
        <f>I64</f>
        <v>0.3</v>
      </c>
      <c r="J63" s="277">
        <f>'Прил.5'!J64</f>
        <v>0.5</v>
      </c>
      <c r="K63" s="277">
        <f>'Прил.5'!K64</f>
        <v>0</v>
      </c>
      <c r="L63" s="277">
        <f>'Прил.5'!L64</f>
        <v>0.5</v>
      </c>
    </row>
    <row r="64" spans="2:12" ht="30" hidden="1">
      <c r="B64" s="278" t="s">
        <v>580</v>
      </c>
      <c r="C64" s="275" t="s">
        <v>532</v>
      </c>
      <c r="D64" s="275" t="s">
        <v>536</v>
      </c>
      <c r="E64" s="280" t="s">
        <v>591</v>
      </c>
      <c r="F64" s="275" t="s">
        <v>599</v>
      </c>
      <c r="G64" s="275" t="s">
        <v>569</v>
      </c>
      <c r="H64" s="276">
        <v>0.2</v>
      </c>
      <c r="I64" s="277">
        <v>0.3</v>
      </c>
      <c r="J64" s="277">
        <f>'Прил.5'!J65</f>
        <v>0.5</v>
      </c>
      <c r="K64" s="277">
        <f>'Прил.5'!K65</f>
        <v>0</v>
      </c>
      <c r="L64" s="277">
        <f>'Прил.5'!L65</f>
        <v>0.5</v>
      </c>
    </row>
    <row r="65" spans="2:12" ht="18" customHeight="1">
      <c r="B65" s="279" t="s">
        <v>491</v>
      </c>
      <c r="C65" s="275" t="s">
        <v>532</v>
      </c>
      <c r="D65" s="275" t="s">
        <v>512</v>
      </c>
      <c r="E65" s="280"/>
      <c r="F65" s="275"/>
      <c r="G65" s="275"/>
      <c r="H65" s="276">
        <f>H66</f>
        <v>75</v>
      </c>
      <c r="I65" s="277"/>
      <c r="J65" s="277">
        <f>'Прил.5'!J66</f>
        <v>75</v>
      </c>
      <c r="K65" s="277">
        <f>'Прил.5'!K66</f>
        <v>-15</v>
      </c>
      <c r="L65" s="277">
        <f>'Прил.5'!L66</f>
        <v>60</v>
      </c>
    </row>
    <row r="66" spans="2:12" ht="30" hidden="1">
      <c r="B66" s="279" t="s">
        <v>582</v>
      </c>
      <c r="C66" s="275" t="s">
        <v>532</v>
      </c>
      <c r="D66" s="275" t="s">
        <v>512</v>
      </c>
      <c r="E66" s="280" t="s">
        <v>583</v>
      </c>
      <c r="F66" s="275"/>
      <c r="G66" s="275"/>
      <c r="H66" s="276">
        <f>H67</f>
        <v>75</v>
      </c>
      <c r="I66" s="277"/>
      <c r="J66" s="277">
        <f>'Прил.5'!J67</f>
        <v>75</v>
      </c>
      <c r="K66" s="277">
        <f>'Прил.5'!K67</f>
        <v>-15</v>
      </c>
      <c r="L66" s="277">
        <f>'Прил.5'!L67</f>
        <v>60</v>
      </c>
    </row>
    <row r="67" spans="2:12" ht="30" hidden="1">
      <c r="B67" s="279" t="s">
        <v>165</v>
      </c>
      <c r="C67" s="275" t="s">
        <v>532</v>
      </c>
      <c r="D67" s="275" t="s">
        <v>512</v>
      </c>
      <c r="E67" s="280" t="s">
        <v>422</v>
      </c>
      <c r="F67" s="275"/>
      <c r="G67" s="275"/>
      <c r="H67" s="276">
        <f>H68</f>
        <v>75</v>
      </c>
      <c r="I67" s="277"/>
      <c r="J67" s="277">
        <f>'Прил.5'!J68</f>
        <v>75</v>
      </c>
      <c r="K67" s="277">
        <f>'Прил.5'!K68</f>
        <v>-15</v>
      </c>
      <c r="L67" s="277">
        <f>'Прил.5'!L68</f>
        <v>60</v>
      </c>
    </row>
    <row r="68" spans="2:12" ht="30" hidden="1">
      <c r="B68" s="279" t="s">
        <v>597</v>
      </c>
      <c r="C68" s="275" t="s">
        <v>532</v>
      </c>
      <c r="D68" s="275" t="s">
        <v>512</v>
      </c>
      <c r="E68" s="280" t="s">
        <v>422</v>
      </c>
      <c r="F68" s="275" t="s">
        <v>282</v>
      </c>
      <c r="G68" s="275"/>
      <c r="H68" s="276">
        <f>H69</f>
        <v>75</v>
      </c>
      <c r="I68" s="277"/>
      <c r="J68" s="277">
        <f>'Прил.5'!J69</f>
        <v>75</v>
      </c>
      <c r="K68" s="277">
        <f>'Прил.5'!K69</f>
        <v>-15</v>
      </c>
      <c r="L68" s="277">
        <f>'Прил.5'!L69</f>
        <v>60</v>
      </c>
    </row>
    <row r="69" spans="2:12" ht="30" hidden="1">
      <c r="B69" s="279" t="s">
        <v>435</v>
      </c>
      <c r="C69" s="275" t="s">
        <v>532</v>
      </c>
      <c r="D69" s="275" t="s">
        <v>512</v>
      </c>
      <c r="E69" s="280" t="s">
        <v>422</v>
      </c>
      <c r="F69" s="275" t="s">
        <v>436</v>
      </c>
      <c r="G69" s="275"/>
      <c r="H69" s="276">
        <f>H70</f>
        <v>75</v>
      </c>
      <c r="I69" s="277"/>
      <c r="J69" s="277">
        <f>'Прил.5'!J70</f>
        <v>75</v>
      </c>
      <c r="K69" s="277">
        <f>'Прил.5'!K70</f>
        <v>-15</v>
      </c>
      <c r="L69" s="277">
        <f>'Прил.5'!L70</f>
        <v>60</v>
      </c>
    </row>
    <row r="70" spans="2:12" ht="30" hidden="1">
      <c r="B70" s="278" t="s">
        <v>580</v>
      </c>
      <c r="C70" s="275" t="s">
        <v>532</v>
      </c>
      <c r="D70" s="275" t="s">
        <v>512</v>
      </c>
      <c r="E70" s="280" t="s">
        <v>422</v>
      </c>
      <c r="F70" s="275" t="s">
        <v>436</v>
      </c>
      <c r="G70" s="275" t="s">
        <v>569</v>
      </c>
      <c r="H70" s="276">
        <v>75</v>
      </c>
      <c r="I70" s="277"/>
      <c r="J70" s="277">
        <f>'Прил.5'!J71</f>
        <v>75</v>
      </c>
      <c r="K70" s="277">
        <f>'Прил.5'!K71</f>
        <v>-15</v>
      </c>
      <c r="L70" s="277">
        <f>'Прил.5'!L71</f>
        <v>60</v>
      </c>
    </row>
    <row r="71" spans="2:12" ht="16.5" customHeight="1">
      <c r="B71" s="279" t="s">
        <v>492</v>
      </c>
      <c r="C71" s="275" t="s">
        <v>532</v>
      </c>
      <c r="D71" s="275" t="s">
        <v>513</v>
      </c>
      <c r="E71" s="280"/>
      <c r="F71" s="275"/>
      <c r="G71" s="275"/>
      <c r="H71" s="276">
        <f>H72+H113+H119</f>
        <v>1122.6</v>
      </c>
      <c r="I71" s="277">
        <f>I72</f>
        <v>35</v>
      </c>
      <c r="J71" s="277">
        <f>'Прил.5'!J72</f>
        <v>1157.6</v>
      </c>
      <c r="K71" s="277">
        <f>'Прил.5'!K72</f>
        <v>100</v>
      </c>
      <c r="L71" s="277">
        <f>'Прил.5'!L72</f>
        <v>1257.6</v>
      </c>
    </row>
    <row r="72" spans="2:12" ht="30" hidden="1">
      <c r="B72" s="279" t="s">
        <v>582</v>
      </c>
      <c r="C72" s="275" t="s">
        <v>532</v>
      </c>
      <c r="D72" s="275" t="s">
        <v>513</v>
      </c>
      <c r="E72" s="280" t="s">
        <v>583</v>
      </c>
      <c r="F72" s="275"/>
      <c r="G72" s="275"/>
      <c r="H72" s="276">
        <f>H73+H81+H89+H97+H101</f>
        <v>1063.1</v>
      </c>
      <c r="I72" s="277">
        <f>I73+I81+I89+I97+I101</f>
        <v>35</v>
      </c>
      <c r="J72" s="277">
        <f>'Прил.5'!J73</f>
        <v>1098.1</v>
      </c>
      <c r="K72" s="277">
        <f>'Прил.5'!K73</f>
        <v>100</v>
      </c>
      <c r="L72" s="277">
        <f>'Прил.5'!L73</f>
        <v>1198.1</v>
      </c>
    </row>
    <row r="73" spans="2:12" ht="45" hidden="1">
      <c r="B73" s="279" t="s">
        <v>600</v>
      </c>
      <c r="C73" s="275" t="s">
        <v>532</v>
      </c>
      <c r="D73" s="275" t="s">
        <v>513</v>
      </c>
      <c r="E73" s="283" t="s">
        <v>601</v>
      </c>
      <c r="F73" s="275"/>
      <c r="G73" s="275"/>
      <c r="H73" s="276">
        <f>H74+H78</f>
        <v>193.89999999999998</v>
      </c>
      <c r="I73" s="277">
        <f>I74</f>
        <v>11.6</v>
      </c>
      <c r="J73" s="277">
        <f>'Прил.5'!J74</f>
        <v>205.49999999999997</v>
      </c>
      <c r="K73" s="277">
        <f>'Прил.5'!K74</f>
        <v>0</v>
      </c>
      <c r="L73" s="277">
        <f>'Прил.5'!L74</f>
        <v>205.49999999999997</v>
      </c>
    </row>
    <row r="74" spans="2:12" ht="45" hidden="1">
      <c r="B74" s="278" t="s">
        <v>585</v>
      </c>
      <c r="C74" s="275" t="s">
        <v>532</v>
      </c>
      <c r="D74" s="275" t="s">
        <v>513</v>
      </c>
      <c r="E74" s="283" t="s">
        <v>601</v>
      </c>
      <c r="F74" s="275" t="s">
        <v>396</v>
      </c>
      <c r="G74" s="275"/>
      <c r="H74" s="281">
        <f>H75</f>
        <v>184.2</v>
      </c>
      <c r="I74" s="277">
        <f>I75</f>
        <v>11.6</v>
      </c>
      <c r="J74" s="277">
        <f>'Прил.5'!J75</f>
        <v>195.79999999999998</v>
      </c>
      <c r="K74" s="277">
        <f>'Прил.5'!K75</f>
        <v>0</v>
      </c>
      <c r="L74" s="277">
        <f>'Прил.5'!L75</f>
        <v>195.79999999999998</v>
      </c>
    </row>
    <row r="75" spans="2:12" ht="30" hidden="1">
      <c r="B75" s="278" t="s">
        <v>586</v>
      </c>
      <c r="C75" s="275" t="s">
        <v>532</v>
      </c>
      <c r="D75" s="275" t="s">
        <v>513</v>
      </c>
      <c r="E75" s="283" t="s">
        <v>601</v>
      </c>
      <c r="F75" s="275" t="s">
        <v>587</v>
      </c>
      <c r="G75" s="275"/>
      <c r="H75" s="281">
        <f>H77</f>
        <v>184.2</v>
      </c>
      <c r="I75" s="277">
        <f>I76</f>
        <v>11.6</v>
      </c>
      <c r="J75" s="277">
        <f>'Прил.5'!J76</f>
        <v>195.79999999999998</v>
      </c>
      <c r="K75" s="277">
        <f>'Прил.5'!K76</f>
        <v>0</v>
      </c>
      <c r="L75" s="277">
        <f>'Прил.5'!L76</f>
        <v>195.79999999999998</v>
      </c>
    </row>
    <row r="76" spans="2:12" ht="30" hidden="1">
      <c r="B76" s="278" t="s">
        <v>580</v>
      </c>
      <c r="C76" s="275" t="s">
        <v>532</v>
      </c>
      <c r="D76" s="275" t="s">
        <v>513</v>
      </c>
      <c r="E76" s="283" t="s">
        <v>601</v>
      </c>
      <c r="F76" s="275" t="s">
        <v>587</v>
      </c>
      <c r="G76" s="275" t="s">
        <v>569</v>
      </c>
      <c r="H76" s="281"/>
      <c r="I76" s="277">
        <v>11.6</v>
      </c>
      <c r="J76" s="277">
        <f>'Прил.5'!J77</f>
        <v>11.6</v>
      </c>
      <c r="K76" s="277">
        <f>'Прил.5'!K77</f>
        <v>0</v>
      </c>
      <c r="L76" s="277">
        <f>'Прил.5'!L77</f>
        <v>11.6</v>
      </c>
    </row>
    <row r="77" spans="2:12" ht="30" hidden="1">
      <c r="B77" s="278" t="s">
        <v>558</v>
      </c>
      <c r="C77" s="275" t="s">
        <v>532</v>
      </c>
      <c r="D77" s="275" t="s">
        <v>513</v>
      </c>
      <c r="E77" s="283" t="s">
        <v>601</v>
      </c>
      <c r="F77" s="275" t="s">
        <v>587</v>
      </c>
      <c r="G77" s="275" t="s">
        <v>212</v>
      </c>
      <c r="H77" s="281">
        <v>184.2</v>
      </c>
      <c r="I77" s="277"/>
      <c r="J77" s="277">
        <f>'Прил.5'!J78</f>
        <v>184.2</v>
      </c>
      <c r="K77" s="277">
        <f>'Прил.5'!K78</f>
        <v>0</v>
      </c>
      <c r="L77" s="277">
        <f>'Прил.5'!L78</f>
        <v>184.2</v>
      </c>
    </row>
    <row r="78" spans="2:12" ht="30" hidden="1">
      <c r="B78" s="279" t="s">
        <v>592</v>
      </c>
      <c r="C78" s="275" t="s">
        <v>532</v>
      </c>
      <c r="D78" s="275" t="s">
        <v>513</v>
      </c>
      <c r="E78" s="283" t="s">
        <v>601</v>
      </c>
      <c r="F78" s="275" t="s">
        <v>593</v>
      </c>
      <c r="G78" s="275"/>
      <c r="H78" s="281">
        <f>H79</f>
        <v>9.7</v>
      </c>
      <c r="I78" s="277"/>
      <c r="J78" s="277">
        <f>'Прил.5'!J79</f>
        <v>9.7</v>
      </c>
      <c r="K78" s="277">
        <f>'Прил.5'!K79</f>
        <v>0</v>
      </c>
      <c r="L78" s="277">
        <f>'Прил.5'!L79</f>
        <v>9.7</v>
      </c>
    </row>
    <row r="79" spans="2:12" ht="30" hidden="1">
      <c r="B79" s="279" t="s">
        <v>594</v>
      </c>
      <c r="C79" s="275" t="s">
        <v>532</v>
      </c>
      <c r="D79" s="275" t="s">
        <v>513</v>
      </c>
      <c r="E79" s="283" t="s">
        <v>601</v>
      </c>
      <c r="F79" s="275" t="s">
        <v>595</v>
      </c>
      <c r="G79" s="275"/>
      <c r="H79" s="281">
        <f>H80</f>
        <v>9.7</v>
      </c>
      <c r="I79" s="277"/>
      <c r="J79" s="277">
        <f>'Прил.5'!J80</f>
        <v>9.7</v>
      </c>
      <c r="K79" s="277">
        <f>'Прил.5'!K80</f>
        <v>0</v>
      </c>
      <c r="L79" s="277">
        <f>'Прил.5'!L80</f>
        <v>9.7</v>
      </c>
    </row>
    <row r="80" spans="2:12" ht="30" hidden="1">
      <c r="B80" s="278" t="s">
        <v>558</v>
      </c>
      <c r="C80" s="275" t="s">
        <v>532</v>
      </c>
      <c r="D80" s="275" t="s">
        <v>513</v>
      </c>
      <c r="E80" s="283" t="s">
        <v>601</v>
      </c>
      <c r="F80" s="275" t="s">
        <v>595</v>
      </c>
      <c r="G80" s="275" t="s">
        <v>212</v>
      </c>
      <c r="H80" s="281">
        <v>9.7</v>
      </c>
      <c r="I80" s="277"/>
      <c r="J80" s="277">
        <f>'Прил.5'!J81</f>
        <v>9.7</v>
      </c>
      <c r="K80" s="277">
        <f>'Прил.5'!K81</f>
        <v>0</v>
      </c>
      <c r="L80" s="277">
        <f>'Прил.5'!L81</f>
        <v>9.7</v>
      </c>
    </row>
    <row r="81" spans="2:12" ht="45" hidden="1">
      <c r="B81" s="279" t="s">
        <v>602</v>
      </c>
      <c r="C81" s="275" t="s">
        <v>532</v>
      </c>
      <c r="D81" s="275" t="s">
        <v>513</v>
      </c>
      <c r="E81" s="283" t="s">
        <v>603</v>
      </c>
      <c r="F81" s="275"/>
      <c r="G81" s="275"/>
      <c r="H81" s="281">
        <f>H82+H86</f>
        <v>224.5</v>
      </c>
      <c r="I81" s="277">
        <f>I82</f>
        <v>11.7</v>
      </c>
      <c r="J81" s="277">
        <f>'Прил.5'!J82</f>
        <v>236.2</v>
      </c>
      <c r="K81" s="277">
        <f>'Прил.5'!K82</f>
        <v>0</v>
      </c>
      <c r="L81" s="277">
        <f>'Прил.5'!L82</f>
        <v>236.2</v>
      </c>
    </row>
    <row r="82" spans="2:12" ht="45" hidden="1">
      <c r="B82" s="278" t="s">
        <v>585</v>
      </c>
      <c r="C82" s="275" t="s">
        <v>532</v>
      </c>
      <c r="D82" s="275" t="s">
        <v>513</v>
      </c>
      <c r="E82" s="283" t="s">
        <v>603</v>
      </c>
      <c r="F82" s="275" t="s">
        <v>396</v>
      </c>
      <c r="G82" s="275"/>
      <c r="H82" s="281">
        <f>H83</f>
        <v>194.1</v>
      </c>
      <c r="I82" s="277">
        <f>I83</f>
        <v>11.7</v>
      </c>
      <c r="J82" s="277">
        <f>'Прил.5'!J83</f>
        <v>205.79999999999998</v>
      </c>
      <c r="K82" s="277">
        <f>'Прил.5'!K83</f>
        <v>0</v>
      </c>
      <c r="L82" s="277">
        <f>'Прил.5'!L83</f>
        <v>205.79999999999998</v>
      </c>
    </row>
    <row r="83" spans="2:12" ht="30" hidden="1">
      <c r="B83" s="278" t="s">
        <v>586</v>
      </c>
      <c r="C83" s="275" t="s">
        <v>532</v>
      </c>
      <c r="D83" s="275" t="s">
        <v>513</v>
      </c>
      <c r="E83" s="283" t="s">
        <v>603</v>
      </c>
      <c r="F83" s="275" t="s">
        <v>587</v>
      </c>
      <c r="G83" s="275"/>
      <c r="H83" s="281">
        <f>H85</f>
        <v>194.1</v>
      </c>
      <c r="I83" s="277">
        <f>I84</f>
        <v>11.7</v>
      </c>
      <c r="J83" s="277">
        <f>'Прил.5'!J84</f>
        <v>205.79999999999998</v>
      </c>
      <c r="K83" s="277">
        <f>'Прил.5'!K84</f>
        <v>0</v>
      </c>
      <c r="L83" s="277">
        <f>'Прил.5'!L84</f>
        <v>205.79999999999998</v>
      </c>
    </row>
    <row r="84" spans="2:12" ht="30" hidden="1">
      <c r="B84" s="278" t="s">
        <v>580</v>
      </c>
      <c r="C84" s="275" t="s">
        <v>532</v>
      </c>
      <c r="D84" s="275" t="s">
        <v>513</v>
      </c>
      <c r="E84" s="283" t="s">
        <v>603</v>
      </c>
      <c r="F84" s="275" t="s">
        <v>587</v>
      </c>
      <c r="G84" s="275" t="s">
        <v>569</v>
      </c>
      <c r="H84" s="281"/>
      <c r="I84" s="277">
        <v>11.7</v>
      </c>
      <c r="J84" s="277">
        <f>'Прил.5'!J85</f>
        <v>11.7</v>
      </c>
      <c r="K84" s="277">
        <f>'Прил.5'!K85</f>
        <v>0</v>
      </c>
      <c r="L84" s="277">
        <f>'Прил.5'!L85</f>
        <v>11.7</v>
      </c>
    </row>
    <row r="85" spans="2:12" ht="30" hidden="1">
      <c r="B85" s="278" t="s">
        <v>558</v>
      </c>
      <c r="C85" s="275" t="s">
        <v>532</v>
      </c>
      <c r="D85" s="275" t="s">
        <v>513</v>
      </c>
      <c r="E85" s="283" t="s">
        <v>603</v>
      </c>
      <c r="F85" s="275" t="s">
        <v>587</v>
      </c>
      <c r="G85" s="275" t="s">
        <v>212</v>
      </c>
      <c r="H85" s="281">
        <v>194.1</v>
      </c>
      <c r="I85" s="277"/>
      <c r="J85" s="277">
        <f>'Прил.5'!J86</f>
        <v>194.1</v>
      </c>
      <c r="K85" s="277">
        <f>'Прил.5'!K86</f>
        <v>0</v>
      </c>
      <c r="L85" s="277">
        <f>'Прил.5'!L86</f>
        <v>194.1</v>
      </c>
    </row>
    <row r="86" spans="2:12" ht="30" hidden="1">
      <c r="B86" s="279" t="s">
        <v>592</v>
      </c>
      <c r="C86" s="275" t="s">
        <v>532</v>
      </c>
      <c r="D86" s="275" t="s">
        <v>513</v>
      </c>
      <c r="E86" s="283" t="s">
        <v>603</v>
      </c>
      <c r="F86" s="275" t="s">
        <v>593</v>
      </c>
      <c r="G86" s="275"/>
      <c r="H86" s="281">
        <f>H87</f>
        <v>30.4</v>
      </c>
      <c r="I86" s="277"/>
      <c r="J86" s="277">
        <f>'Прил.5'!J87</f>
        <v>30.4</v>
      </c>
      <c r="K86" s="277">
        <f>'Прил.5'!K87</f>
        <v>0</v>
      </c>
      <c r="L86" s="277">
        <f>'Прил.5'!L87</f>
        <v>30.4</v>
      </c>
    </row>
    <row r="87" spans="2:12" ht="30" hidden="1">
      <c r="B87" s="279" t="s">
        <v>594</v>
      </c>
      <c r="C87" s="275" t="s">
        <v>532</v>
      </c>
      <c r="D87" s="275" t="s">
        <v>513</v>
      </c>
      <c r="E87" s="283" t="s">
        <v>603</v>
      </c>
      <c r="F87" s="275" t="s">
        <v>595</v>
      </c>
      <c r="G87" s="275"/>
      <c r="H87" s="281">
        <f>H88</f>
        <v>30.4</v>
      </c>
      <c r="I87" s="277"/>
      <c r="J87" s="277">
        <f>'Прил.5'!J88</f>
        <v>30.4</v>
      </c>
      <c r="K87" s="277">
        <f>'Прил.5'!K88</f>
        <v>0</v>
      </c>
      <c r="L87" s="277">
        <f>'Прил.5'!L88</f>
        <v>30.4</v>
      </c>
    </row>
    <row r="88" spans="2:12" ht="30" hidden="1">
      <c r="B88" s="278" t="s">
        <v>558</v>
      </c>
      <c r="C88" s="275" t="s">
        <v>532</v>
      </c>
      <c r="D88" s="275" t="s">
        <v>513</v>
      </c>
      <c r="E88" s="283" t="s">
        <v>603</v>
      </c>
      <c r="F88" s="275" t="s">
        <v>595</v>
      </c>
      <c r="G88" s="275" t="s">
        <v>212</v>
      </c>
      <c r="H88" s="281">
        <v>30.4</v>
      </c>
      <c r="I88" s="277"/>
      <c r="J88" s="277">
        <f>'Прил.5'!J89</f>
        <v>30.4</v>
      </c>
      <c r="K88" s="277">
        <f>'Прил.5'!K89</f>
        <v>0</v>
      </c>
      <c r="L88" s="277">
        <f>'Прил.5'!L89</f>
        <v>30.4</v>
      </c>
    </row>
    <row r="89" spans="2:12" ht="30" hidden="1">
      <c r="B89" s="279" t="s">
        <v>604</v>
      </c>
      <c r="C89" s="275" t="s">
        <v>532</v>
      </c>
      <c r="D89" s="275" t="s">
        <v>513</v>
      </c>
      <c r="E89" s="280" t="s">
        <v>605</v>
      </c>
      <c r="F89" s="275"/>
      <c r="G89" s="275"/>
      <c r="H89" s="281">
        <f>H90+H94</f>
        <v>193.6</v>
      </c>
      <c r="I89" s="277">
        <f>I90</f>
        <v>11.7</v>
      </c>
      <c r="J89" s="277">
        <f>'Прил.5'!J90</f>
        <v>205.29999999999998</v>
      </c>
      <c r="K89" s="277">
        <f>'Прил.5'!K90</f>
        <v>0</v>
      </c>
      <c r="L89" s="277">
        <f>'Прил.5'!L90</f>
        <v>205.29999999999998</v>
      </c>
    </row>
    <row r="90" spans="2:12" ht="45" hidden="1">
      <c r="B90" s="278" t="s">
        <v>585</v>
      </c>
      <c r="C90" s="275" t="s">
        <v>532</v>
      </c>
      <c r="D90" s="275" t="s">
        <v>513</v>
      </c>
      <c r="E90" s="283" t="s">
        <v>605</v>
      </c>
      <c r="F90" s="275" t="s">
        <v>396</v>
      </c>
      <c r="G90" s="275"/>
      <c r="H90" s="281">
        <f>H91</f>
        <v>184.2</v>
      </c>
      <c r="I90" s="277">
        <f>I91</f>
        <v>11.7</v>
      </c>
      <c r="J90" s="277">
        <f>'Прил.5'!J91</f>
        <v>195.89999999999998</v>
      </c>
      <c r="K90" s="277">
        <f>'Прил.5'!K91</f>
        <v>0</v>
      </c>
      <c r="L90" s="277">
        <f>'Прил.5'!L91</f>
        <v>195.89999999999998</v>
      </c>
    </row>
    <row r="91" spans="2:12" s="282" customFormat="1" ht="30" hidden="1">
      <c r="B91" s="278" t="s">
        <v>586</v>
      </c>
      <c r="C91" s="275" t="s">
        <v>532</v>
      </c>
      <c r="D91" s="275" t="s">
        <v>513</v>
      </c>
      <c r="E91" s="283" t="s">
        <v>605</v>
      </c>
      <c r="F91" s="275" t="s">
        <v>587</v>
      </c>
      <c r="G91" s="275"/>
      <c r="H91" s="276">
        <f>H93</f>
        <v>184.2</v>
      </c>
      <c r="I91" s="277">
        <f>I92</f>
        <v>11.7</v>
      </c>
      <c r="J91" s="277">
        <f>'Прил.5'!J92</f>
        <v>195.89999999999998</v>
      </c>
      <c r="K91" s="277">
        <f>'Прил.5'!K92</f>
        <v>0</v>
      </c>
      <c r="L91" s="277">
        <f>'Прил.5'!L92</f>
        <v>195.89999999999998</v>
      </c>
    </row>
    <row r="92" spans="2:12" s="282" customFormat="1" ht="30" hidden="1">
      <c r="B92" s="278" t="s">
        <v>580</v>
      </c>
      <c r="C92" s="275" t="s">
        <v>532</v>
      </c>
      <c r="D92" s="275" t="s">
        <v>513</v>
      </c>
      <c r="E92" s="283" t="s">
        <v>605</v>
      </c>
      <c r="F92" s="275" t="s">
        <v>587</v>
      </c>
      <c r="G92" s="275" t="s">
        <v>569</v>
      </c>
      <c r="H92" s="276"/>
      <c r="I92" s="277">
        <v>11.7</v>
      </c>
      <c r="J92" s="277">
        <f>'Прил.5'!J93</f>
        <v>11.7</v>
      </c>
      <c r="K92" s="277">
        <f>'Прил.5'!K93</f>
        <v>0</v>
      </c>
      <c r="L92" s="277">
        <f>'Прил.5'!L93</f>
        <v>11.7</v>
      </c>
    </row>
    <row r="93" spans="2:12" ht="30" hidden="1">
      <c r="B93" s="278" t="s">
        <v>558</v>
      </c>
      <c r="C93" s="275" t="s">
        <v>532</v>
      </c>
      <c r="D93" s="275" t="s">
        <v>513</v>
      </c>
      <c r="E93" s="283" t="s">
        <v>605</v>
      </c>
      <c r="F93" s="275" t="s">
        <v>587</v>
      </c>
      <c r="G93" s="275" t="s">
        <v>212</v>
      </c>
      <c r="H93" s="276">
        <v>184.2</v>
      </c>
      <c r="I93" s="277"/>
      <c r="J93" s="277">
        <f>'Прил.5'!J94</f>
        <v>184.2</v>
      </c>
      <c r="K93" s="277">
        <f>'Прил.5'!K94</f>
        <v>0</v>
      </c>
      <c r="L93" s="277">
        <f>'Прил.5'!L94</f>
        <v>184.2</v>
      </c>
    </row>
    <row r="94" spans="2:12" ht="30" hidden="1">
      <c r="B94" s="279" t="s">
        <v>592</v>
      </c>
      <c r="C94" s="275" t="s">
        <v>532</v>
      </c>
      <c r="D94" s="275" t="s">
        <v>513</v>
      </c>
      <c r="E94" s="283" t="s">
        <v>605</v>
      </c>
      <c r="F94" s="275" t="s">
        <v>593</v>
      </c>
      <c r="G94" s="275"/>
      <c r="H94" s="276">
        <f>H95</f>
        <v>9.4</v>
      </c>
      <c r="I94" s="277"/>
      <c r="J94" s="277">
        <f>'Прил.5'!J95</f>
        <v>9.4</v>
      </c>
      <c r="K94" s="277">
        <f>'Прил.5'!K95</f>
        <v>0</v>
      </c>
      <c r="L94" s="277">
        <f>'Прил.5'!L95</f>
        <v>9.4</v>
      </c>
    </row>
    <row r="95" spans="2:12" ht="30" hidden="1">
      <c r="B95" s="279" t="s">
        <v>594</v>
      </c>
      <c r="C95" s="275" t="s">
        <v>532</v>
      </c>
      <c r="D95" s="275" t="s">
        <v>513</v>
      </c>
      <c r="E95" s="283" t="s">
        <v>605</v>
      </c>
      <c r="F95" s="275" t="s">
        <v>595</v>
      </c>
      <c r="G95" s="275"/>
      <c r="H95" s="276">
        <f>H96</f>
        <v>9.4</v>
      </c>
      <c r="I95" s="277"/>
      <c r="J95" s="277">
        <f>'Прил.5'!J96</f>
        <v>9.4</v>
      </c>
      <c r="K95" s="277">
        <f>'Прил.5'!K96</f>
        <v>0</v>
      </c>
      <c r="L95" s="277">
        <f>'Прил.5'!L96</f>
        <v>9.4</v>
      </c>
    </row>
    <row r="96" spans="2:12" ht="30" hidden="1">
      <c r="B96" s="278" t="s">
        <v>558</v>
      </c>
      <c r="C96" s="275" t="s">
        <v>532</v>
      </c>
      <c r="D96" s="275" t="s">
        <v>513</v>
      </c>
      <c r="E96" s="283" t="s">
        <v>605</v>
      </c>
      <c r="F96" s="275" t="s">
        <v>595</v>
      </c>
      <c r="G96" s="275" t="s">
        <v>212</v>
      </c>
      <c r="H96" s="281">
        <v>9.4</v>
      </c>
      <c r="I96" s="277"/>
      <c r="J96" s="277">
        <f>'Прил.5'!J97</f>
        <v>9.4</v>
      </c>
      <c r="K96" s="277">
        <f>'Прил.5'!K97</f>
        <v>0</v>
      </c>
      <c r="L96" s="277">
        <f>'Прил.5'!L97</f>
        <v>9.4</v>
      </c>
    </row>
    <row r="97" spans="2:12" ht="30" hidden="1">
      <c r="B97" s="278" t="s">
        <v>166</v>
      </c>
      <c r="C97" s="275" t="s">
        <v>532</v>
      </c>
      <c r="D97" s="275" t="s">
        <v>513</v>
      </c>
      <c r="E97" s="275" t="s">
        <v>606</v>
      </c>
      <c r="F97" s="275"/>
      <c r="G97" s="275"/>
      <c r="H97" s="281">
        <f>H98</f>
        <v>100</v>
      </c>
      <c r="I97" s="277"/>
      <c r="J97" s="277">
        <f>'Прил.5'!J98</f>
        <v>100</v>
      </c>
      <c r="K97" s="277">
        <f>'Прил.5'!K98</f>
        <v>100</v>
      </c>
      <c r="L97" s="277">
        <f>'Прил.5'!L98</f>
        <v>200</v>
      </c>
    </row>
    <row r="98" spans="2:12" ht="30" hidden="1">
      <c r="B98" s="279" t="s">
        <v>592</v>
      </c>
      <c r="C98" s="275" t="s">
        <v>532</v>
      </c>
      <c r="D98" s="275" t="s">
        <v>513</v>
      </c>
      <c r="E98" s="275" t="s">
        <v>606</v>
      </c>
      <c r="F98" s="275" t="s">
        <v>593</v>
      </c>
      <c r="G98" s="275"/>
      <c r="H98" s="281">
        <f>H99</f>
        <v>100</v>
      </c>
      <c r="I98" s="277"/>
      <c r="J98" s="277">
        <f>'Прил.5'!J99</f>
        <v>100</v>
      </c>
      <c r="K98" s="277">
        <f>'Прил.5'!K99</f>
        <v>100</v>
      </c>
      <c r="L98" s="277">
        <f>'Прил.5'!L99</f>
        <v>200</v>
      </c>
    </row>
    <row r="99" spans="2:12" ht="30" hidden="1">
      <c r="B99" s="279" t="s">
        <v>594</v>
      </c>
      <c r="C99" s="275" t="s">
        <v>532</v>
      </c>
      <c r="D99" s="275" t="s">
        <v>513</v>
      </c>
      <c r="E99" s="275" t="s">
        <v>606</v>
      </c>
      <c r="F99" s="275" t="s">
        <v>595</v>
      </c>
      <c r="G99" s="275"/>
      <c r="H99" s="281">
        <f>H100</f>
        <v>100</v>
      </c>
      <c r="I99" s="277"/>
      <c r="J99" s="277">
        <f>'Прил.5'!J100</f>
        <v>100</v>
      </c>
      <c r="K99" s="277">
        <f>'Прил.5'!K100</f>
        <v>100</v>
      </c>
      <c r="L99" s="277">
        <f>'Прил.5'!L100</f>
        <v>200</v>
      </c>
    </row>
    <row r="100" spans="2:12" ht="30" hidden="1">
      <c r="B100" s="278" t="s">
        <v>558</v>
      </c>
      <c r="C100" s="275" t="s">
        <v>532</v>
      </c>
      <c r="D100" s="275" t="s">
        <v>513</v>
      </c>
      <c r="E100" s="275" t="s">
        <v>606</v>
      </c>
      <c r="F100" s="275" t="s">
        <v>595</v>
      </c>
      <c r="G100" s="275" t="s">
        <v>569</v>
      </c>
      <c r="H100" s="281">
        <v>100</v>
      </c>
      <c r="I100" s="277"/>
      <c r="J100" s="277">
        <f>'Прил.5'!J101</f>
        <v>100</v>
      </c>
      <c r="K100" s="277">
        <f>'Прил.5'!K101</f>
        <v>100</v>
      </c>
      <c r="L100" s="277">
        <f>'Прил.5'!L101</f>
        <v>200</v>
      </c>
    </row>
    <row r="101" spans="2:12" ht="30" hidden="1">
      <c r="B101" s="278" t="s">
        <v>167</v>
      </c>
      <c r="C101" s="275" t="s">
        <v>532</v>
      </c>
      <c r="D101" s="275" t="s">
        <v>513</v>
      </c>
      <c r="E101" s="275" t="s">
        <v>607</v>
      </c>
      <c r="F101" s="275"/>
      <c r="G101" s="275"/>
      <c r="H101" s="281">
        <f>H104+H107+H112+H110</f>
        <v>351.1</v>
      </c>
      <c r="I101" s="277"/>
      <c r="J101" s="277">
        <f>'Прил.5'!J102</f>
        <v>351.1</v>
      </c>
      <c r="K101" s="277">
        <f>'Прил.5'!K102</f>
        <v>0</v>
      </c>
      <c r="L101" s="277">
        <f>'Прил.5'!L102</f>
        <v>351.1</v>
      </c>
    </row>
    <row r="102" spans="2:12" ht="45" hidden="1">
      <c r="B102" s="278" t="s">
        <v>585</v>
      </c>
      <c r="C102" s="275" t="s">
        <v>532</v>
      </c>
      <c r="D102" s="275" t="s">
        <v>513</v>
      </c>
      <c r="E102" s="275" t="s">
        <v>607</v>
      </c>
      <c r="F102" s="275" t="s">
        <v>396</v>
      </c>
      <c r="G102" s="275"/>
      <c r="H102" s="281">
        <f>H103</f>
        <v>168.6</v>
      </c>
      <c r="I102" s="277"/>
      <c r="J102" s="277">
        <f>'Прил.5'!J103</f>
        <v>168.6</v>
      </c>
      <c r="K102" s="277">
        <f>'Прил.5'!K103</f>
        <v>0</v>
      </c>
      <c r="L102" s="277">
        <f>'Прил.5'!L103</f>
        <v>168.6</v>
      </c>
    </row>
    <row r="103" spans="2:12" ht="30" hidden="1">
      <c r="B103" s="278" t="s">
        <v>586</v>
      </c>
      <c r="C103" s="275" t="s">
        <v>532</v>
      </c>
      <c r="D103" s="275" t="s">
        <v>513</v>
      </c>
      <c r="E103" s="275" t="s">
        <v>607</v>
      </c>
      <c r="F103" s="275" t="s">
        <v>587</v>
      </c>
      <c r="G103" s="275"/>
      <c r="H103" s="281">
        <f>H104</f>
        <v>168.6</v>
      </c>
      <c r="I103" s="277"/>
      <c r="J103" s="277">
        <f>'Прил.5'!J104</f>
        <v>168.6</v>
      </c>
      <c r="K103" s="277">
        <f>'Прил.5'!K104</f>
        <v>0</v>
      </c>
      <c r="L103" s="277">
        <f>'Прил.5'!L104</f>
        <v>168.6</v>
      </c>
    </row>
    <row r="104" spans="2:12" ht="30" hidden="1">
      <c r="B104" s="278" t="s">
        <v>580</v>
      </c>
      <c r="C104" s="275" t="s">
        <v>532</v>
      </c>
      <c r="D104" s="275" t="s">
        <v>513</v>
      </c>
      <c r="E104" s="275" t="s">
        <v>607</v>
      </c>
      <c r="F104" s="275" t="s">
        <v>587</v>
      </c>
      <c r="G104" s="275" t="s">
        <v>569</v>
      </c>
      <c r="H104" s="281">
        <v>168.6</v>
      </c>
      <c r="I104" s="277"/>
      <c r="J104" s="277">
        <f>'Прил.5'!J105</f>
        <v>168.6</v>
      </c>
      <c r="K104" s="277">
        <f>'Прил.5'!K105</f>
        <v>0</v>
      </c>
      <c r="L104" s="277">
        <f>'Прил.5'!L105</f>
        <v>168.6</v>
      </c>
    </row>
    <row r="105" spans="2:12" ht="30" hidden="1">
      <c r="B105" s="279" t="s">
        <v>592</v>
      </c>
      <c r="C105" s="275" t="s">
        <v>532</v>
      </c>
      <c r="D105" s="275" t="s">
        <v>513</v>
      </c>
      <c r="E105" s="275" t="s">
        <v>607</v>
      </c>
      <c r="F105" s="275" t="s">
        <v>593</v>
      </c>
      <c r="G105" s="275"/>
      <c r="H105" s="281">
        <f>H106</f>
        <v>108.9</v>
      </c>
      <c r="I105" s="277"/>
      <c r="J105" s="277">
        <f>'Прил.5'!J106</f>
        <v>108.9</v>
      </c>
      <c r="K105" s="277">
        <f>'Прил.5'!K106</f>
        <v>0</v>
      </c>
      <c r="L105" s="277">
        <f>'Прил.5'!L106</f>
        <v>108.9</v>
      </c>
    </row>
    <row r="106" spans="2:12" ht="30" hidden="1">
      <c r="B106" s="279" t="s">
        <v>594</v>
      </c>
      <c r="C106" s="275" t="s">
        <v>532</v>
      </c>
      <c r="D106" s="275" t="s">
        <v>513</v>
      </c>
      <c r="E106" s="275" t="s">
        <v>607</v>
      </c>
      <c r="F106" s="275" t="s">
        <v>595</v>
      </c>
      <c r="G106" s="275"/>
      <c r="H106" s="281">
        <f>H107</f>
        <v>108.9</v>
      </c>
      <c r="I106" s="277"/>
      <c r="J106" s="277">
        <f>'Прил.5'!J107</f>
        <v>108.9</v>
      </c>
      <c r="K106" s="277">
        <f>'Прил.5'!K107</f>
        <v>0</v>
      </c>
      <c r="L106" s="277">
        <f>'Прил.5'!L107</f>
        <v>108.9</v>
      </c>
    </row>
    <row r="107" spans="2:12" ht="30" hidden="1">
      <c r="B107" s="278" t="s">
        <v>580</v>
      </c>
      <c r="C107" s="275" t="s">
        <v>532</v>
      </c>
      <c r="D107" s="275" t="s">
        <v>513</v>
      </c>
      <c r="E107" s="275" t="s">
        <v>607</v>
      </c>
      <c r="F107" s="275" t="s">
        <v>595</v>
      </c>
      <c r="G107" s="275" t="s">
        <v>569</v>
      </c>
      <c r="H107" s="281">
        <v>108.9</v>
      </c>
      <c r="I107" s="277"/>
      <c r="J107" s="277">
        <f>'Прил.5'!J108</f>
        <v>108.9</v>
      </c>
      <c r="K107" s="277">
        <f>'Прил.5'!K108</f>
        <v>0</v>
      </c>
      <c r="L107" s="277">
        <f>'Прил.5'!L108</f>
        <v>108.9</v>
      </c>
    </row>
    <row r="108" spans="2:12" ht="30" hidden="1">
      <c r="B108" s="279" t="s">
        <v>597</v>
      </c>
      <c r="C108" s="275" t="s">
        <v>532</v>
      </c>
      <c r="D108" s="275" t="s">
        <v>513</v>
      </c>
      <c r="E108" s="275" t="s">
        <v>607</v>
      </c>
      <c r="F108" s="275" t="s">
        <v>282</v>
      </c>
      <c r="G108" s="275"/>
      <c r="H108" s="281">
        <f>H109+H111</f>
        <v>73.6</v>
      </c>
      <c r="I108" s="277"/>
      <c r="J108" s="277">
        <f>'Прил.5'!J109</f>
        <v>73.6</v>
      </c>
      <c r="K108" s="277">
        <f>'Прил.5'!K109</f>
        <v>0</v>
      </c>
      <c r="L108" s="277">
        <f>'Прил.5'!L109</f>
        <v>73.6</v>
      </c>
    </row>
    <row r="109" spans="2:12" ht="30" hidden="1">
      <c r="B109" s="279" t="s">
        <v>598</v>
      </c>
      <c r="C109" s="275" t="s">
        <v>532</v>
      </c>
      <c r="D109" s="275" t="s">
        <v>513</v>
      </c>
      <c r="E109" s="275" t="s">
        <v>607</v>
      </c>
      <c r="F109" s="275" t="s">
        <v>599</v>
      </c>
      <c r="G109" s="275"/>
      <c r="H109" s="281">
        <f>H110</f>
        <v>5</v>
      </c>
      <c r="I109" s="277"/>
      <c r="J109" s="277">
        <f>'Прил.5'!J110</f>
        <v>5</v>
      </c>
      <c r="K109" s="277">
        <f>'Прил.5'!K110</f>
        <v>0</v>
      </c>
      <c r="L109" s="277">
        <f>'Прил.5'!L110</f>
        <v>5</v>
      </c>
    </row>
    <row r="110" spans="2:12" ht="30" hidden="1">
      <c r="B110" s="278" t="s">
        <v>580</v>
      </c>
      <c r="C110" s="275" t="s">
        <v>532</v>
      </c>
      <c r="D110" s="275" t="s">
        <v>513</v>
      </c>
      <c r="E110" s="275" t="s">
        <v>607</v>
      </c>
      <c r="F110" s="275" t="s">
        <v>599</v>
      </c>
      <c r="G110" s="275" t="s">
        <v>569</v>
      </c>
      <c r="H110" s="281">
        <v>5</v>
      </c>
      <c r="I110" s="277"/>
      <c r="J110" s="277">
        <f>'Прил.5'!J111</f>
        <v>5</v>
      </c>
      <c r="K110" s="277">
        <f>'Прил.5'!K111</f>
        <v>0</v>
      </c>
      <c r="L110" s="277">
        <f>'Прил.5'!L111</f>
        <v>5</v>
      </c>
    </row>
    <row r="111" spans="2:12" s="282" customFormat="1" ht="30" hidden="1">
      <c r="B111" s="278" t="s">
        <v>608</v>
      </c>
      <c r="C111" s="275" t="s">
        <v>532</v>
      </c>
      <c r="D111" s="275" t="s">
        <v>513</v>
      </c>
      <c r="E111" s="275" t="s">
        <v>607</v>
      </c>
      <c r="F111" s="275" t="s">
        <v>609</v>
      </c>
      <c r="G111" s="275"/>
      <c r="H111" s="276">
        <f>H112</f>
        <v>68.6</v>
      </c>
      <c r="I111" s="272"/>
      <c r="J111" s="277">
        <f>'Прил.5'!J112</f>
        <v>68.6</v>
      </c>
      <c r="K111" s="277">
        <f>'Прил.5'!K112</f>
        <v>0</v>
      </c>
      <c r="L111" s="277">
        <f>'Прил.5'!L112</f>
        <v>68.6</v>
      </c>
    </row>
    <row r="112" spans="2:12" ht="30" hidden="1">
      <c r="B112" s="278" t="s">
        <v>580</v>
      </c>
      <c r="C112" s="275" t="s">
        <v>532</v>
      </c>
      <c r="D112" s="275" t="s">
        <v>513</v>
      </c>
      <c r="E112" s="275" t="s">
        <v>607</v>
      </c>
      <c r="F112" s="275" t="s">
        <v>609</v>
      </c>
      <c r="G112" s="275" t="s">
        <v>569</v>
      </c>
      <c r="H112" s="276">
        <v>68.6</v>
      </c>
      <c r="I112" s="277"/>
      <c r="J112" s="277">
        <f>'Прил.5'!J113</f>
        <v>68.6</v>
      </c>
      <c r="K112" s="277">
        <f>'Прил.5'!K113</f>
        <v>0</v>
      </c>
      <c r="L112" s="277">
        <f>'Прил.5'!L113</f>
        <v>68.6</v>
      </c>
    </row>
    <row r="113" spans="2:12" ht="30" hidden="1">
      <c r="B113" s="284" t="s">
        <v>610</v>
      </c>
      <c r="C113" s="275" t="s">
        <v>532</v>
      </c>
      <c r="D113" s="275" t="s">
        <v>513</v>
      </c>
      <c r="E113" s="275" t="s">
        <v>611</v>
      </c>
      <c r="F113" s="275"/>
      <c r="G113" s="275"/>
      <c r="H113" s="276">
        <f>H114</f>
        <v>54</v>
      </c>
      <c r="I113" s="277"/>
      <c r="J113" s="277">
        <f>'Прил.5'!J114</f>
        <v>54</v>
      </c>
      <c r="K113" s="277">
        <f>'Прил.5'!K114</f>
        <v>0</v>
      </c>
      <c r="L113" s="277">
        <f>'Прил.5'!L114</f>
        <v>54</v>
      </c>
    </row>
    <row r="114" spans="2:12" ht="45" hidden="1">
      <c r="B114" s="278" t="s">
        <v>26</v>
      </c>
      <c r="C114" s="275" t="s">
        <v>532</v>
      </c>
      <c r="D114" s="275" t="s">
        <v>513</v>
      </c>
      <c r="E114" s="275" t="s">
        <v>27</v>
      </c>
      <c r="F114" s="275"/>
      <c r="G114" s="275"/>
      <c r="H114" s="281">
        <f>H115</f>
        <v>54</v>
      </c>
      <c r="I114" s="277"/>
      <c r="J114" s="277">
        <f>'Прил.5'!J115</f>
        <v>54</v>
      </c>
      <c r="K114" s="277">
        <f>'Прил.5'!K115</f>
        <v>0</v>
      </c>
      <c r="L114" s="277">
        <f>'Прил.5'!L115</f>
        <v>54</v>
      </c>
    </row>
    <row r="115" spans="2:12" ht="45" hidden="1">
      <c r="B115" s="278" t="s">
        <v>28</v>
      </c>
      <c r="C115" s="275" t="s">
        <v>532</v>
      </c>
      <c r="D115" s="275" t="s">
        <v>513</v>
      </c>
      <c r="E115" s="275" t="s">
        <v>29</v>
      </c>
      <c r="F115" s="274"/>
      <c r="G115" s="274"/>
      <c r="H115" s="276">
        <f>H116</f>
        <v>54</v>
      </c>
      <c r="I115" s="277"/>
      <c r="J115" s="277">
        <f>'Прил.5'!J116</f>
        <v>54</v>
      </c>
      <c r="K115" s="277">
        <f>'Прил.5'!K116</f>
        <v>0</v>
      </c>
      <c r="L115" s="277">
        <f>'Прил.5'!L116</f>
        <v>54</v>
      </c>
    </row>
    <row r="116" spans="2:12" ht="30" hidden="1">
      <c r="B116" s="279" t="s">
        <v>592</v>
      </c>
      <c r="C116" s="275" t="s">
        <v>532</v>
      </c>
      <c r="D116" s="275" t="s">
        <v>513</v>
      </c>
      <c r="E116" s="275" t="s">
        <v>29</v>
      </c>
      <c r="F116" s="275" t="s">
        <v>593</v>
      </c>
      <c r="G116" s="275"/>
      <c r="H116" s="276">
        <f>H117</f>
        <v>54</v>
      </c>
      <c r="I116" s="277"/>
      <c r="J116" s="277">
        <f>'Прил.5'!J117</f>
        <v>54</v>
      </c>
      <c r="K116" s="277">
        <f>'Прил.5'!K117</f>
        <v>0</v>
      </c>
      <c r="L116" s="277">
        <f>'Прил.5'!L117</f>
        <v>54</v>
      </c>
    </row>
    <row r="117" spans="2:12" ht="30" hidden="1">
      <c r="B117" s="279" t="s">
        <v>594</v>
      </c>
      <c r="C117" s="275" t="s">
        <v>532</v>
      </c>
      <c r="D117" s="275" t="s">
        <v>513</v>
      </c>
      <c r="E117" s="275" t="s">
        <v>29</v>
      </c>
      <c r="F117" s="275" t="s">
        <v>595</v>
      </c>
      <c r="G117" s="275"/>
      <c r="H117" s="276">
        <f>H118</f>
        <v>54</v>
      </c>
      <c r="I117" s="277"/>
      <c r="J117" s="277">
        <f>'Прил.5'!J118</f>
        <v>54</v>
      </c>
      <c r="K117" s="277">
        <f>'Прил.5'!K118</f>
        <v>0</v>
      </c>
      <c r="L117" s="277">
        <f>'Прил.5'!L118</f>
        <v>54</v>
      </c>
    </row>
    <row r="118" spans="2:12" ht="30" hidden="1">
      <c r="B118" s="278" t="s">
        <v>580</v>
      </c>
      <c r="C118" s="275" t="s">
        <v>532</v>
      </c>
      <c r="D118" s="275" t="s">
        <v>513</v>
      </c>
      <c r="E118" s="275" t="s">
        <v>29</v>
      </c>
      <c r="F118" s="275" t="s">
        <v>595</v>
      </c>
      <c r="G118" s="275" t="s">
        <v>569</v>
      </c>
      <c r="H118" s="276">
        <v>54</v>
      </c>
      <c r="I118" s="277"/>
      <c r="J118" s="277">
        <f>'Прил.5'!J119</f>
        <v>54</v>
      </c>
      <c r="K118" s="277">
        <f>'Прил.5'!K119</f>
        <v>0</v>
      </c>
      <c r="L118" s="277">
        <f>'Прил.5'!L119</f>
        <v>54</v>
      </c>
    </row>
    <row r="119" spans="2:12" ht="30" hidden="1">
      <c r="B119" s="278" t="s">
        <v>30</v>
      </c>
      <c r="C119" s="275" t="s">
        <v>532</v>
      </c>
      <c r="D119" s="275" t="s">
        <v>513</v>
      </c>
      <c r="E119" s="280" t="s">
        <v>31</v>
      </c>
      <c r="F119" s="264"/>
      <c r="G119" s="275"/>
      <c r="H119" s="276">
        <f>H120+H125+H130</f>
        <v>5.5</v>
      </c>
      <c r="I119" s="277"/>
      <c r="J119" s="277">
        <f>'Прил.5'!J120</f>
        <v>5.5</v>
      </c>
      <c r="K119" s="277">
        <f>'Прил.5'!K120</f>
        <v>0</v>
      </c>
      <c r="L119" s="277">
        <f>'Прил.5'!L120</f>
        <v>5.5</v>
      </c>
    </row>
    <row r="120" spans="2:12" ht="45" hidden="1">
      <c r="B120" s="278" t="s">
        <v>32</v>
      </c>
      <c r="C120" s="275" t="s">
        <v>532</v>
      </c>
      <c r="D120" s="275" t="s">
        <v>513</v>
      </c>
      <c r="E120" s="283" t="s">
        <v>33</v>
      </c>
      <c r="F120" s="264"/>
      <c r="G120" s="275"/>
      <c r="H120" s="276">
        <f>H121</f>
        <v>1.5</v>
      </c>
      <c r="I120" s="277"/>
      <c r="J120" s="277">
        <f>'Прил.5'!J121</f>
        <v>1.5</v>
      </c>
      <c r="K120" s="277">
        <f>'Прил.5'!K121</f>
        <v>0</v>
      </c>
      <c r="L120" s="277">
        <f>'Прил.5'!L121</f>
        <v>1.5</v>
      </c>
    </row>
    <row r="121" spans="2:12" ht="45" hidden="1">
      <c r="B121" s="278" t="s">
        <v>34</v>
      </c>
      <c r="C121" s="275" t="s">
        <v>532</v>
      </c>
      <c r="D121" s="275" t="s">
        <v>513</v>
      </c>
      <c r="E121" s="283" t="s">
        <v>35</v>
      </c>
      <c r="F121" s="264"/>
      <c r="G121" s="275"/>
      <c r="H121" s="276">
        <f>H122</f>
        <v>1.5</v>
      </c>
      <c r="I121" s="277"/>
      <c r="J121" s="277">
        <f>'Прил.5'!J122</f>
        <v>1.5</v>
      </c>
      <c r="K121" s="277">
        <f>'Прил.5'!K122</f>
        <v>0</v>
      </c>
      <c r="L121" s="277">
        <f>'Прил.5'!L122</f>
        <v>1.5</v>
      </c>
    </row>
    <row r="122" spans="2:12" ht="30" hidden="1">
      <c r="B122" s="279" t="s">
        <v>592</v>
      </c>
      <c r="C122" s="275" t="s">
        <v>532</v>
      </c>
      <c r="D122" s="275" t="s">
        <v>513</v>
      </c>
      <c r="E122" s="283" t="s">
        <v>35</v>
      </c>
      <c r="F122" s="275" t="s">
        <v>593</v>
      </c>
      <c r="G122" s="275"/>
      <c r="H122" s="276">
        <f>H123</f>
        <v>1.5</v>
      </c>
      <c r="I122" s="277"/>
      <c r="J122" s="277">
        <f>'Прил.5'!J123</f>
        <v>1.5</v>
      </c>
      <c r="K122" s="277">
        <f>'Прил.5'!K123</f>
        <v>0</v>
      </c>
      <c r="L122" s="277">
        <f>'Прил.5'!L123</f>
        <v>1.5</v>
      </c>
    </row>
    <row r="123" spans="2:12" ht="30" hidden="1">
      <c r="B123" s="279" t="s">
        <v>594</v>
      </c>
      <c r="C123" s="275" t="s">
        <v>532</v>
      </c>
      <c r="D123" s="275" t="s">
        <v>513</v>
      </c>
      <c r="E123" s="283" t="s">
        <v>35</v>
      </c>
      <c r="F123" s="275" t="s">
        <v>595</v>
      </c>
      <c r="G123" s="275"/>
      <c r="H123" s="276">
        <f>H124</f>
        <v>1.5</v>
      </c>
      <c r="I123" s="277"/>
      <c r="J123" s="277">
        <f>'Прил.5'!J124</f>
        <v>1.5</v>
      </c>
      <c r="K123" s="277">
        <f>'Прил.5'!K124</f>
        <v>0</v>
      </c>
      <c r="L123" s="277">
        <f>'Прил.5'!L124</f>
        <v>1.5</v>
      </c>
    </row>
    <row r="124" spans="2:12" ht="30" hidden="1">
      <c r="B124" s="278" t="s">
        <v>580</v>
      </c>
      <c r="C124" s="275" t="s">
        <v>532</v>
      </c>
      <c r="D124" s="275" t="s">
        <v>513</v>
      </c>
      <c r="E124" s="283" t="s">
        <v>35</v>
      </c>
      <c r="F124" s="275" t="s">
        <v>595</v>
      </c>
      <c r="G124" s="275" t="s">
        <v>569</v>
      </c>
      <c r="H124" s="276">
        <v>1.5</v>
      </c>
      <c r="I124" s="277"/>
      <c r="J124" s="277">
        <f>'Прил.5'!J125</f>
        <v>1.5</v>
      </c>
      <c r="K124" s="277">
        <f>'Прил.5'!K125</f>
        <v>0</v>
      </c>
      <c r="L124" s="277">
        <f>'Прил.5'!L125</f>
        <v>1.5</v>
      </c>
    </row>
    <row r="125" spans="2:12" ht="45" hidden="1">
      <c r="B125" s="278" t="s">
        <v>56</v>
      </c>
      <c r="C125" s="275" t="s">
        <v>532</v>
      </c>
      <c r="D125" s="275" t="s">
        <v>513</v>
      </c>
      <c r="E125" s="283" t="s">
        <v>57</v>
      </c>
      <c r="F125" s="264"/>
      <c r="G125" s="275"/>
      <c r="H125" s="276">
        <f>H126</f>
        <v>3</v>
      </c>
      <c r="I125" s="277"/>
      <c r="J125" s="277">
        <f>'Прил.5'!J126</f>
        <v>3</v>
      </c>
      <c r="K125" s="277">
        <f>'Прил.5'!K126</f>
        <v>0</v>
      </c>
      <c r="L125" s="277">
        <f>'Прил.5'!L126</f>
        <v>3</v>
      </c>
    </row>
    <row r="126" spans="2:12" ht="45" hidden="1">
      <c r="B126" s="278" t="s">
        <v>58</v>
      </c>
      <c r="C126" s="275" t="s">
        <v>532</v>
      </c>
      <c r="D126" s="275" t="s">
        <v>513</v>
      </c>
      <c r="E126" s="283" t="s">
        <v>59</v>
      </c>
      <c r="F126" s="264"/>
      <c r="G126" s="275"/>
      <c r="H126" s="276">
        <f>H127</f>
        <v>3</v>
      </c>
      <c r="I126" s="277"/>
      <c r="J126" s="277">
        <f>'Прил.5'!J127</f>
        <v>3</v>
      </c>
      <c r="K126" s="277">
        <f>'Прил.5'!K127</f>
        <v>0</v>
      </c>
      <c r="L126" s="277">
        <f>'Прил.5'!L127</f>
        <v>3</v>
      </c>
    </row>
    <row r="127" spans="2:12" ht="30" hidden="1">
      <c r="B127" s="278" t="s">
        <v>45</v>
      </c>
      <c r="C127" s="275" t="s">
        <v>532</v>
      </c>
      <c r="D127" s="275" t="s">
        <v>513</v>
      </c>
      <c r="E127" s="283" t="s">
        <v>59</v>
      </c>
      <c r="F127" s="275" t="s">
        <v>46</v>
      </c>
      <c r="G127" s="275"/>
      <c r="H127" s="276">
        <f>H128</f>
        <v>3</v>
      </c>
      <c r="I127" s="277"/>
      <c r="J127" s="277">
        <f>'Прил.5'!J128</f>
        <v>3</v>
      </c>
      <c r="K127" s="277">
        <f>'Прил.5'!K128</f>
        <v>0</v>
      </c>
      <c r="L127" s="277">
        <f>'Прил.5'!L128</f>
        <v>3</v>
      </c>
    </row>
    <row r="128" spans="2:12" ht="30" hidden="1">
      <c r="B128" s="278" t="s">
        <v>158</v>
      </c>
      <c r="C128" s="275" t="s">
        <v>532</v>
      </c>
      <c r="D128" s="275" t="s">
        <v>513</v>
      </c>
      <c r="E128" s="283" t="s">
        <v>59</v>
      </c>
      <c r="F128" s="264">
        <v>612</v>
      </c>
      <c r="G128" s="275"/>
      <c r="H128" s="276">
        <f>H129</f>
        <v>3</v>
      </c>
      <c r="I128" s="277"/>
      <c r="J128" s="277">
        <f>'Прил.5'!J129</f>
        <v>3</v>
      </c>
      <c r="K128" s="277">
        <f>'Прил.5'!K129</f>
        <v>0</v>
      </c>
      <c r="L128" s="277">
        <f>'Прил.5'!L129</f>
        <v>3</v>
      </c>
    </row>
    <row r="129" spans="2:12" ht="30" hidden="1">
      <c r="B129" s="278" t="s">
        <v>580</v>
      </c>
      <c r="C129" s="275" t="s">
        <v>532</v>
      </c>
      <c r="D129" s="275" t="s">
        <v>513</v>
      </c>
      <c r="E129" s="283" t="s">
        <v>59</v>
      </c>
      <c r="F129" s="264">
        <v>612</v>
      </c>
      <c r="G129" s="275" t="s">
        <v>569</v>
      </c>
      <c r="H129" s="276">
        <v>3</v>
      </c>
      <c r="I129" s="277"/>
      <c r="J129" s="277">
        <f>'Прил.5'!J130</f>
        <v>3</v>
      </c>
      <c r="K129" s="277">
        <f>'Прил.5'!K130</f>
        <v>0</v>
      </c>
      <c r="L129" s="277">
        <f>'Прил.5'!L130</f>
        <v>3</v>
      </c>
    </row>
    <row r="130" spans="2:12" ht="45" hidden="1">
      <c r="B130" s="278" t="s">
        <v>64</v>
      </c>
      <c r="C130" s="275" t="s">
        <v>532</v>
      </c>
      <c r="D130" s="275" t="s">
        <v>513</v>
      </c>
      <c r="E130" s="283" t="s">
        <v>65</v>
      </c>
      <c r="F130" s="264"/>
      <c r="G130" s="275"/>
      <c r="H130" s="276">
        <f>H131</f>
        <v>1</v>
      </c>
      <c r="I130" s="277"/>
      <c r="J130" s="277">
        <f>'Прил.5'!J131</f>
        <v>1</v>
      </c>
      <c r="K130" s="277">
        <f>'Прил.5'!K131</f>
        <v>0</v>
      </c>
      <c r="L130" s="277">
        <f>'Прил.5'!L131</f>
        <v>1</v>
      </c>
    </row>
    <row r="131" spans="2:12" ht="45" hidden="1">
      <c r="B131" s="278" t="s">
        <v>66</v>
      </c>
      <c r="C131" s="275" t="s">
        <v>532</v>
      </c>
      <c r="D131" s="275" t="s">
        <v>513</v>
      </c>
      <c r="E131" s="283" t="s">
        <v>67</v>
      </c>
      <c r="F131" s="264"/>
      <c r="G131" s="275"/>
      <c r="H131" s="276">
        <f>H132</f>
        <v>1</v>
      </c>
      <c r="I131" s="277"/>
      <c r="J131" s="277">
        <f>'Прил.5'!J132</f>
        <v>1</v>
      </c>
      <c r="K131" s="277">
        <f>'Прил.5'!K132</f>
        <v>0</v>
      </c>
      <c r="L131" s="277">
        <f>'Прил.5'!L132</f>
        <v>1</v>
      </c>
    </row>
    <row r="132" spans="2:12" ht="30" hidden="1">
      <c r="B132" s="278" t="s">
        <v>45</v>
      </c>
      <c r="C132" s="275" t="s">
        <v>532</v>
      </c>
      <c r="D132" s="275" t="s">
        <v>513</v>
      </c>
      <c r="E132" s="283" t="s">
        <v>67</v>
      </c>
      <c r="F132" s="275" t="s">
        <v>46</v>
      </c>
      <c r="G132" s="275"/>
      <c r="H132" s="276">
        <f>H133</f>
        <v>1</v>
      </c>
      <c r="I132" s="277"/>
      <c r="J132" s="277">
        <f>'Прил.5'!J133</f>
        <v>1</v>
      </c>
      <c r="K132" s="277">
        <f>'Прил.5'!K133</f>
        <v>0</v>
      </c>
      <c r="L132" s="277">
        <f>'Прил.5'!L133</f>
        <v>1</v>
      </c>
    </row>
    <row r="133" spans="2:12" ht="30" hidden="1">
      <c r="B133" s="278" t="s">
        <v>158</v>
      </c>
      <c r="C133" s="275" t="s">
        <v>532</v>
      </c>
      <c r="D133" s="275" t="s">
        <v>513</v>
      </c>
      <c r="E133" s="283" t="s">
        <v>67</v>
      </c>
      <c r="F133" s="264">
        <v>612</v>
      </c>
      <c r="G133" s="275"/>
      <c r="H133" s="276">
        <f>H134</f>
        <v>1</v>
      </c>
      <c r="I133" s="277"/>
      <c r="J133" s="277">
        <f>'Прил.5'!J134</f>
        <v>1</v>
      </c>
      <c r="K133" s="277">
        <f>'Прил.5'!K134</f>
        <v>0</v>
      </c>
      <c r="L133" s="277">
        <f>'Прил.5'!L134</f>
        <v>1</v>
      </c>
    </row>
    <row r="134" spans="2:12" ht="30" hidden="1">
      <c r="B134" s="278" t="s">
        <v>580</v>
      </c>
      <c r="C134" s="275" t="s">
        <v>532</v>
      </c>
      <c r="D134" s="275" t="s">
        <v>513</v>
      </c>
      <c r="E134" s="283" t="s">
        <v>67</v>
      </c>
      <c r="F134" s="264">
        <v>612</v>
      </c>
      <c r="G134" s="275" t="s">
        <v>569</v>
      </c>
      <c r="H134" s="276">
        <v>1</v>
      </c>
      <c r="I134" s="277"/>
      <c r="J134" s="277">
        <f>'Прил.5'!J135</f>
        <v>1</v>
      </c>
      <c r="K134" s="277">
        <f>'Прил.5'!K135</f>
        <v>0</v>
      </c>
      <c r="L134" s="277">
        <f>'Прил.5'!L135</f>
        <v>1</v>
      </c>
    </row>
    <row r="135" spans="2:12" s="282" customFormat="1" ht="18" customHeight="1">
      <c r="B135" s="285" t="s">
        <v>509</v>
      </c>
      <c r="C135" s="274" t="s">
        <v>537</v>
      </c>
      <c r="D135" s="274"/>
      <c r="E135" s="286"/>
      <c r="F135" s="274"/>
      <c r="G135" s="274"/>
      <c r="H135" s="271">
        <f>H138+H144</f>
        <v>697.7</v>
      </c>
      <c r="I135" s="272"/>
      <c r="J135" s="272">
        <f>'Прил.5'!J136</f>
        <v>697.7</v>
      </c>
      <c r="K135" s="272">
        <f>'Прил.5'!K136</f>
        <v>0</v>
      </c>
      <c r="L135" s="272">
        <f>'Прил.5'!L136</f>
        <v>697.7</v>
      </c>
    </row>
    <row r="136" spans="2:12" ht="15.75" hidden="1">
      <c r="B136" s="278" t="s">
        <v>580</v>
      </c>
      <c r="C136" s="275"/>
      <c r="D136" s="274"/>
      <c r="E136" s="286"/>
      <c r="F136" s="275"/>
      <c r="G136" s="275" t="s">
        <v>569</v>
      </c>
      <c r="H136" s="276">
        <f>H148</f>
        <v>10</v>
      </c>
      <c r="I136" s="277"/>
      <c r="J136" s="272">
        <f>'Прил.5'!J137</f>
        <v>10</v>
      </c>
      <c r="K136" s="272">
        <f>'Прил.5'!K137</f>
        <v>0</v>
      </c>
      <c r="L136" s="272">
        <f>'Прил.5'!L137</f>
        <v>10</v>
      </c>
    </row>
    <row r="137" spans="2:12" ht="15.75" hidden="1">
      <c r="B137" s="278" t="s">
        <v>559</v>
      </c>
      <c r="C137" s="275"/>
      <c r="D137" s="274"/>
      <c r="E137" s="286"/>
      <c r="F137" s="275"/>
      <c r="G137" s="275" t="s">
        <v>572</v>
      </c>
      <c r="H137" s="276">
        <f>H143</f>
        <v>687.7</v>
      </c>
      <c r="I137" s="277"/>
      <c r="J137" s="272">
        <f>'Прил.5'!J138</f>
        <v>687.7</v>
      </c>
      <c r="K137" s="272">
        <f>'Прил.5'!K138</f>
        <v>0</v>
      </c>
      <c r="L137" s="272">
        <f>'Прил.5'!L138</f>
        <v>687.7</v>
      </c>
    </row>
    <row r="138" spans="2:12" s="282" customFormat="1" ht="18.75" customHeight="1">
      <c r="B138" s="278" t="s">
        <v>341</v>
      </c>
      <c r="C138" s="275" t="s">
        <v>537</v>
      </c>
      <c r="D138" s="275" t="s">
        <v>340</v>
      </c>
      <c r="E138" s="287"/>
      <c r="F138" s="275"/>
      <c r="G138" s="275"/>
      <c r="H138" s="276">
        <f>H139</f>
        <v>687.7</v>
      </c>
      <c r="I138" s="272"/>
      <c r="J138" s="272">
        <f>'Прил.5'!J139</f>
        <v>687.7</v>
      </c>
      <c r="K138" s="272">
        <f>'Прил.5'!K139</f>
        <v>0</v>
      </c>
      <c r="L138" s="277">
        <f>'Прил.5'!L139</f>
        <v>687.7</v>
      </c>
    </row>
    <row r="139" spans="2:12" ht="30.75" hidden="1">
      <c r="B139" s="279" t="s">
        <v>582</v>
      </c>
      <c r="C139" s="275" t="s">
        <v>537</v>
      </c>
      <c r="D139" s="275" t="s">
        <v>340</v>
      </c>
      <c r="E139" s="280" t="s">
        <v>583</v>
      </c>
      <c r="F139" s="274"/>
      <c r="G139" s="274"/>
      <c r="H139" s="276">
        <f>H140</f>
        <v>687.7</v>
      </c>
      <c r="I139" s="277"/>
      <c r="J139" s="272">
        <f>'Прил.5'!J140</f>
        <v>687.7</v>
      </c>
      <c r="K139" s="272">
        <f>'Прил.5'!K140</f>
        <v>0</v>
      </c>
      <c r="L139" s="277">
        <f>'Прил.5'!L140</f>
        <v>687.7</v>
      </c>
    </row>
    <row r="140" spans="2:12" ht="30" hidden="1">
      <c r="B140" s="278" t="s">
        <v>36</v>
      </c>
      <c r="C140" s="275" t="s">
        <v>537</v>
      </c>
      <c r="D140" s="275" t="s">
        <v>340</v>
      </c>
      <c r="E140" s="275" t="s">
        <v>37</v>
      </c>
      <c r="F140" s="275"/>
      <c r="G140" s="275"/>
      <c r="H140" s="276">
        <f>H141</f>
        <v>687.7</v>
      </c>
      <c r="I140" s="277"/>
      <c r="J140" s="272">
        <f>'Прил.5'!J141</f>
        <v>687.7</v>
      </c>
      <c r="K140" s="272">
        <f>'Прил.5'!K141</f>
        <v>0</v>
      </c>
      <c r="L140" s="277">
        <f>'Прил.5'!L141</f>
        <v>687.7</v>
      </c>
    </row>
    <row r="141" spans="2:12" ht="30" hidden="1">
      <c r="B141" s="279" t="s">
        <v>437</v>
      </c>
      <c r="C141" s="275" t="s">
        <v>537</v>
      </c>
      <c r="D141" s="275" t="s">
        <v>340</v>
      </c>
      <c r="E141" s="275" t="s">
        <v>37</v>
      </c>
      <c r="F141" s="275" t="s">
        <v>38</v>
      </c>
      <c r="G141" s="275"/>
      <c r="H141" s="276">
        <f>H142</f>
        <v>687.7</v>
      </c>
      <c r="I141" s="277"/>
      <c r="J141" s="272">
        <f>'Прил.5'!J142</f>
        <v>687.7</v>
      </c>
      <c r="K141" s="272">
        <f>'Прил.5'!K142</f>
        <v>0</v>
      </c>
      <c r="L141" s="277">
        <f>'Прил.5'!L142</f>
        <v>687.7</v>
      </c>
    </row>
    <row r="142" spans="2:12" ht="30" hidden="1">
      <c r="B142" s="279" t="s">
        <v>441</v>
      </c>
      <c r="C142" s="275" t="s">
        <v>537</v>
      </c>
      <c r="D142" s="275" t="s">
        <v>340</v>
      </c>
      <c r="E142" s="275" t="s">
        <v>37</v>
      </c>
      <c r="F142" s="275" t="s">
        <v>440</v>
      </c>
      <c r="G142" s="275"/>
      <c r="H142" s="276">
        <f>H143</f>
        <v>687.7</v>
      </c>
      <c r="I142" s="277"/>
      <c r="J142" s="272">
        <f>'Прил.5'!J143</f>
        <v>687.7</v>
      </c>
      <c r="K142" s="272">
        <f>'Прил.5'!K143</f>
        <v>0</v>
      </c>
      <c r="L142" s="277">
        <f>'Прил.5'!L143</f>
        <v>687.7</v>
      </c>
    </row>
    <row r="143" spans="2:12" ht="30" hidden="1">
      <c r="B143" s="278" t="s">
        <v>559</v>
      </c>
      <c r="C143" s="275" t="s">
        <v>537</v>
      </c>
      <c r="D143" s="275" t="s">
        <v>340</v>
      </c>
      <c r="E143" s="275" t="s">
        <v>37</v>
      </c>
      <c r="F143" s="275" t="s">
        <v>440</v>
      </c>
      <c r="G143" s="275" t="s">
        <v>572</v>
      </c>
      <c r="H143" s="281">
        <v>687.7</v>
      </c>
      <c r="I143" s="277"/>
      <c r="J143" s="272">
        <f>'Прил.5'!J144</f>
        <v>687.7</v>
      </c>
      <c r="K143" s="272">
        <f>'Прил.5'!K144</f>
        <v>0</v>
      </c>
      <c r="L143" s="277">
        <f>'Прил.5'!L144</f>
        <v>687.7</v>
      </c>
    </row>
    <row r="144" spans="2:12" s="282" customFormat="1" ht="15.75" customHeight="1">
      <c r="B144" s="278" t="s">
        <v>508</v>
      </c>
      <c r="C144" s="275" t="s">
        <v>537</v>
      </c>
      <c r="D144" s="275" t="s">
        <v>538</v>
      </c>
      <c r="E144" s="275"/>
      <c r="F144" s="275"/>
      <c r="G144" s="275"/>
      <c r="H144" s="276">
        <f>H145</f>
        <v>10</v>
      </c>
      <c r="I144" s="272"/>
      <c r="J144" s="272">
        <f>'Прил.5'!J145</f>
        <v>10</v>
      </c>
      <c r="K144" s="272">
        <f>'Прил.5'!K145</f>
        <v>0</v>
      </c>
      <c r="L144" s="277">
        <f>'Прил.5'!L145</f>
        <v>10</v>
      </c>
    </row>
    <row r="145" spans="2:12" ht="30.75" hidden="1">
      <c r="B145" s="279" t="s">
        <v>582</v>
      </c>
      <c r="C145" s="275" t="s">
        <v>537</v>
      </c>
      <c r="D145" s="275" t="s">
        <v>538</v>
      </c>
      <c r="E145" s="280" t="s">
        <v>583</v>
      </c>
      <c r="F145" s="275"/>
      <c r="G145" s="275"/>
      <c r="H145" s="276">
        <f>H146</f>
        <v>10</v>
      </c>
      <c r="I145" s="277"/>
      <c r="J145" s="272">
        <f>'Прил.5'!J146</f>
        <v>10</v>
      </c>
      <c r="K145" s="272">
        <f>'Прил.5'!K146</f>
        <v>0</v>
      </c>
      <c r="L145" s="272">
        <f>'Прил.5'!L146</f>
        <v>10</v>
      </c>
    </row>
    <row r="146" spans="2:12" ht="30" hidden="1">
      <c r="B146" s="278" t="s">
        <v>39</v>
      </c>
      <c r="C146" s="275" t="s">
        <v>537</v>
      </c>
      <c r="D146" s="275" t="s">
        <v>538</v>
      </c>
      <c r="E146" s="275" t="s">
        <v>40</v>
      </c>
      <c r="F146" s="275"/>
      <c r="G146" s="275"/>
      <c r="H146" s="276">
        <f>H147</f>
        <v>10</v>
      </c>
      <c r="I146" s="277"/>
      <c r="J146" s="272">
        <f>'Прил.5'!J147</f>
        <v>10</v>
      </c>
      <c r="K146" s="272">
        <f>'Прил.5'!K147</f>
        <v>0</v>
      </c>
      <c r="L146" s="272">
        <f>'Прил.5'!L147</f>
        <v>10</v>
      </c>
    </row>
    <row r="147" spans="2:12" ht="30" hidden="1">
      <c r="B147" s="279" t="s">
        <v>592</v>
      </c>
      <c r="C147" s="275" t="s">
        <v>537</v>
      </c>
      <c r="D147" s="275" t="s">
        <v>538</v>
      </c>
      <c r="E147" s="275" t="s">
        <v>40</v>
      </c>
      <c r="F147" s="275" t="s">
        <v>593</v>
      </c>
      <c r="G147" s="275"/>
      <c r="H147" s="276">
        <f>H148</f>
        <v>10</v>
      </c>
      <c r="I147" s="277"/>
      <c r="J147" s="272">
        <f>'Прил.5'!J148</f>
        <v>10</v>
      </c>
      <c r="K147" s="272">
        <f>'Прил.5'!K148</f>
        <v>0</v>
      </c>
      <c r="L147" s="272">
        <f>'Прил.5'!L148</f>
        <v>10</v>
      </c>
    </row>
    <row r="148" spans="2:12" ht="30.75" hidden="1">
      <c r="B148" s="279" t="s">
        <v>594</v>
      </c>
      <c r="C148" s="275" t="s">
        <v>537</v>
      </c>
      <c r="D148" s="275" t="s">
        <v>538</v>
      </c>
      <c r="E148" s="275" t="s">
        <v>40</v>
      </c>
      <c r="F148" s="275" t="s">
        <v>595</v>
      </c>
      <c r="G148" s="275"/>
      <c r="H148" s="276">
        <f>H149</f>
        <v>10</v>
      </c>
      <c r="I148" s="277"/>
      <c r="J148" s="272">
        <f>'Прил.5'!J149</f>
        <v>10</v>
      </c>
      <c r="K148" s="272">
        <f>'Прил.5'!K149</f>
        <v>0</v>
      </c>
      <c r="L148" s="272">
        <f>'Прил.5'!L149</f>
        <v>10</v>
      </c>
    </row>
    <row r="149" spans="2:12" ht="30" hidden="1">
      <c r="B149" s="278" t="s">
        <v>580</v>
      </c>
      <c r="C149" s="275" t="s">
        <v>537</v>
      </c>
      <c r="D149" s="275" t="s">
        <v>538</v>
      </c>
      <c r="E149" s="275" t="s">
        <v>40</v>
      </c>
      <c r="F149" s="275" t="s">
        <v>595</v>
      </c>
      <c r="G149" s="275" t="s">
        <v>569</v>
      </c>
      <c r="H149" s="276">
        <v>10</v>
      </c>
      <c r="I149" s="277"/>
      <c r="J149" s="272">
        <f>'Прил.5'!J150</f>
        <v>10</v>
      </c>
      <c r="K149" s="272">
        <f>'Прил.5'!K150</f>
        <v>0</v>
      </c>
      <c r="L149" s="272">
        <f>'Прил.5'!L150</f>
        <v>10</v>
      </c>
    </row>
    <row r="150" spans="2:12" s="282" customFormat="1" ht="18.75" customHeight="1">
      <c r="B150" s="273" t="s">
        <v>510</v>
      </c>
      <c r="C150" s="274" t="s">
        <v>539</v>
      </c>
      <c r="D150" s="274"/>
      <c r="E150" s="274"/>
      <c r="F150" s="274"/>
      <c r="G150" s="274"/>
      <c r="H150" s="271">
        <f>H151</f>
        <v>15</v>
      </c>
      <c r="I150" s="272"/>
      <c r="J150" s="272">
        <f>'Прил.5'!J151</f>
        <v>15</v>
      </c>
      <c r="K150" s="272">
        <f>'Прил.5'!K151</f>
        <v>0</v>
      </c>
      <c r="L150" s="272">
        <f>'Прил.5'!L151</f>
        <v>15</v>
      </c>
    </row>
    <row r="151" spans="2:12" s="282" customFormat="1" ht="15.75" hidden="1">
      <c r="B151" s="278" t="s">
        <v>580</v>
      </c>
      <c r="C151" s="275"/>
      <c r="D151" s="274"/>
      <c r="E151" s="274"/>
      <c r="F151" s="274"/>
      <c r="G151" s="275" t="s">
        <v>569</v>
      </c>
      <c r="H151" s="276">
        <f>H157</f>
        <v>15</v>
      </c>
      <c r="I151" s="272"/>
      <c r="J151" s="277">
        <f>'Прил.5'!J152</f>
        <v>15</v>
      </c>
      <c r="K151" s="277">
        <f>'Прил.5'!K152</f>
        <v>0</v>
      </c>
      <c r="L151" s="277">
        <f>'Прил.5'!L152</f>
        <v>15</v>
      </c>
    </row>
    <row r="152" spans="2:12" s="282" customFormat="1" ht="30">
      <c r="B152" s="278" t="s">
        <v>215</v>
      </c>
      <c r="C152" s="275" t="s">
        <v>539</v>
      </c>
      <c r="D152" s="275" t="s">
        <v>540</v>
      </c>
      <c r="E152" s="275"/>
      <c r="F152" s="275"/>
      <c r="G152" s="275"/>
      <c r="H152" s="276">
        <f>H153</f>
        <v>15</v>
      </c>
      <c r="I152" s="272"/>
      <c r="J152" s="277">
        <f>'Прил.5'!J153</f>
        <v>15</v>
      </c>
      <c r="K152" s="277">
        <f>'Прил.5'!K153</f>
        <v>0</v>
      </c>
      <c r="L152" s="277">
        <f>'Прил.5'!L153</f>
        <v>15</v>
      </c>
    </row>
    <row r="153" spans="2:12" ht="30" hidden="1">
      <c r="B153" s="279" t="s">
        <v>582</v>
      </c>
      <c r="C153" s="275" t="s">
        <v>539</v>
      </c>
      <c r="D153" s="275" t="s">
        <v>540</v>
      </c>
      <c r="E153" s="280" t="s">
        <v>583</v>
      </c>
      <c r="F153" s="275"/>
      <c r="G153" s="275"/>
      <c r="H153" s="276">
        <f>H154</f>
        <v>15</v>
      </c>
      <c r="I153" s="277"/>
      <c r="J153" s="277">
        <f>'Прил.5'!J154</f>
        <v>15</v>
      </c>
      <c r="K153" s="277">
        <f>'Прил.5'!K154</f>
        <v>0</v>
      </c>
      <c r="L153" s="277">
        <f>'Прил.5'!L154</f>
        <v>15</v>
      </c>
    </row>
    <row r="154" spans="2:12" ht="30" hidden="1">
      <c r="B154" s="278" t="s">
        <v>41</v>
      </c>
      <c r="C154" s="275" t="s">
        <v>539</v>
      </c>
      <c r="D154" s="275" t="s">
        <v>540</v>
      </c>
      <c r="E154" s="275" t="s">
        <v>42</v>
      </c>
      <c r="F154" s="275"/>
      <c r="G154" s="275"/>
      <c r="H154" s="276">
        <f>H155</f>
        <v>15</v>
      </c>
      <c r="I154" s="277"/>
      <c r="J154" s="277">
        <f>'Прил.5'!J155</f>
        <v>15</v>
      </c>
      <c r="K154" s="277">
        <f>'Прил.5'!K155</f>
        <v>0</v>
      </c>
      <c r="L154" s="277">
        <f>'Прил.5'!L155</f>
        <v>15</v>
      </c>
    </row>
    <row r="155" spans="2:12" ht="30" hidden="1">
      <c r="B155" s="279" t="s">
        <v>592</v>
      </c>
      <c r="C155" s="275" t="s">
        <v>539</v>
      </c>
      <c r="D155" s="275" t="s">
        <v>540</v>
      </c>
      <c r="E155" s="275" t="s">
        <v>42</v>
      </c>
      <c r="F155" s="275" t="s">
        <v>593</v>
      </c>
      <c r="G155" s="275"/>
      <c r="H155" s="276">
        <f>H156</f>
        <v>15</v>
      </c>
      <c r="I155" s="277"/>
      <c r="J155" s="277">
        <f>'Прил.5'!J156</f>
        <v>15</v>
      </c>
      <c r="K155" s="277">
        <f>'Прил.5'!K156</f>
        <v>0</v>
      </c>
      <c r="L155" s="277">
        <f>'Прил.5'!L156</f>
        <v>15</v>
      </c>
    </row>
    <row r="156" spans="2:12" ht="30" hidden="1">
      <c r="B156" s="279" t="s">
        <v>594</v>
      </c>
      <c r="C156" s="275" t="s">
        <v>539</v>
      </c>
      <c r="D156" s="275" t="s">
        <v>540</v>
      </c>
      <c r="E156" s="275" t="s">
        <v>42</v>
      </c>
      <c r="F156" s="275" t="s">
        <v>595</v>
      </c>
      <c r="G156" s="275"/>
      <c r="H156" s="276">
        <f>H157</f>
        <v>15</v>
      </c>
      <c r="I156" s="277"/>
      <c r="J156" s="277">
        <f>'Прил.5'!J157</f>
        <v>15</v>
      </c>
      <c r="K156" s="277">
        <f>'Прил.5'!K157</f>
        <v>0</v>
      </c>
      <c r="L156" s="277">
        <f>'Прил.5'!L157</f>
        <v>15</v>
      </c>
    </row>
    <row r="157" spans="2:12" ht="30" hidden="1">
      <c r="B157" s="278" t="s">
        <v>580</v>
      </c>
      <c r="C157" s="275" t="s">
        <v>539</v>
      </c>
      <c r="D157" s="275" t="s">
        <v>540</v>
      </c>
      <c r="E157" s="275" t="s">
        <v>42</v>
      </c>
      <c r="F157" s="275" t="s">
        <v>595</v>
      </c>
      <c r="G157" s="275" t="s">
        <v>569</v>
      </c>
      <c r="H157" s="276">
        <v>15</v>
      </c>
      <c r="I157" s="277"/>
      <c r="J157" s="277">
        <f>'Прил.5'!J158</f>
        <v>15</v>
      </c>
      <c r="K157" s="277">
        <f>'Прил.5'!K158</f>
        <v>0</v>
      </c>
      <c r="L157" s="277">
        <f>'Прил.5'!L158</f>
        <v>15</v>
      </c>
    </row>
    <row r="158" spans="2:12" s="282" customFormat="1" ht="20.25" customHeight="1">
      <c r="B158" s="273" t="s">
        <v>493</v>
      </c>
      <c r="C158" s="274" t="s">
        <v>541</v>
      </c>
      <c r="D158" s="274"/>
      <c r="E158" s="274"/>
      <c r="F158" s="274"/>
      <c r="G158" s="274"/>
      <c r="H158" s="271">
        <f>H161+H167+H173</f>
        <v>1338</v>
      </c>
      <c r="I158" s="272">
        <f>I161+I167+I173</f>
        <v>8581.5</v>
      </c>
      <c r="J158" s="272">
        <f>'Прил.5'!J159</f>
        <v>9919.5</v>
      </c>
      <c r="K158" s="272">
        <f>'Прил.5'!K159</f>
        <v>0</v>
      </c>
      <c r="L158" s="272">
        <f>'Прил.5'!L159</f>
        <v>9919.5</v>
      </c>
    </row>
    <row r="159" spans="2:12" ht="15" hidden="1">
      <c r="B159" s="278" t="s">
        <v>580</v>
      </c>
      <c r="C159" s="275"/>
      <c r="D159" s="275"/>
      <c r="E159" s="275"/>
      <c r="F159" s="275"/>
      <c r="G159" s="275" t="s">
        <v>569</v>
      </c>
      <c r="H159" s="276">
        <f>H166+H172+H178</f>
        <v>1338</v>
      </c>
      <c r="I159" s="277">
        <f>I166+I172+I178+I183</f>
        <v>0</v>
      </c>
      <c r="J159" s="277">
        <f>'Прил.5'!J160</f>
        <v>1338</v>
      </c>
      <c r="K159" s="277">
        <f>'Прил.5'!K160</f>
        <v>0</v>
      </c>
      <c r="L159" s="277">
        <f>'Прил.5'!L160</f>
        <v>1338</v>
      </c>
    </row>
    <row r="160" spans="2:12" ht="15" hidden="1">
      <c r="B160" s="278" t="s">
        <v>558</v>
      </c>
      <c r="C160" s="275"/>
      <c r="D160" s="275"/>
      <c r="E160" s="275"/>
      <c r="F160" s="275"/>
      <c r="G160" s="275" t="s">
        <v>212</v>
      </c>
      <c r="H160" s="276"/>
      <c r="I160" s="277">
        <f>I184</f>
        <v>8581.5</v>
      </c>
      <c r="J160" s="277">
        <f>'Прил.5'!J161</f>
        <v>8581.5</v>
      </c>
      <c r="K160" s="277">
        <f>'Прил.5'!K161</f>
        <v>0</v>
      </c>
      <c r="L160" s="277">
        <f>'Прил.5'!L161</f>
        <v>8581.5</v>
      </c>
    </row>
    <row r="161" spans="2:12" s="282" customFormat="1" ht="19.5" customHeight="1">
      <c r="B161" s="278" t="s">
        <v>515</v>
      </c>
      <c r="C161" s="275" t="s">
        <v>541</v>
      </c>
      <c r="D161" s="275" t="s">
        <v>514</v>
      </c>
      <c r="E161" s="275"/>
      <c r="F161" s="275"/>
      <c r="G161" s="275"/>
      <c r="H161" s="276">
        <f>H162</f>
        <v>55</v>
      </c>
      <c r="I161" s="272"/>
      <c r="J161" s="277">
        <f>'Прил.5'!J162</f>
        <v>55</v>
      </c>
      <c r="K161" s="277">
        <f>'Прил.5'!K162</f>
        <v>0</v>
      </c>
      <c r="L161" s="277">
        <f>'Прил.5'!L162</f>
        <v>55</v>
      </c>
    </row>
    <row r="162" spans="2:12" s="282" customFormat="1" ht="30" hidden="1">
      <c r="B162" s="278" t="s">
        <v>74</v>
      </c>
      <c r="C162" s="275" t="s">
        <v>541</v>
      </c>
      <c r="D162" s="275" t="s">
        <v>514</v>
      </c>
      <c r="E162" s="275" t="s">
        <v>43</v>
      </c>
      <c r="F162" s="275"/>
      <c r="G162" s="275"/>
      <c r="H162" s="276">
        <f>H163</f>
        <v>55</v>
      </c>
      <c r="I162" s="272"/>
      <c r="J162" s="277">
        <f>'Прил.5'!J163</f>
        <v>55</v>
      </c>
      <c r="K162" s="277">
        <f>'Прил.5'!K163</f>
        <v>0</v>
      </c>
      <c r="L162" s="277">
        <f>'Прил.5'!L163</f>
        <v>55</v>
      </c>
    </row>
    <row r="163" spans="2:12" ht="30" hidden="1">
      <c r="B163" s="278" t="s">
        <v>75</v>
      </c>
      <c r="C163" s="275" t="s">
        <v>541</v>
      </c>
      <c r="D163" s="275" t="s">
        <v>514</v>
      </c>
      <c r="E163" s="275" t="s">
        <v>44</v>
      </c>
      <c r="F163" s="275"/>
      <c r="G163" s="275"/>
      <c r="H163" s="276">
        <f>H164</f>
        <v>55</v>
      </c>
      <c r="I163" s="277"/>
      <c r="J163" s="277">
        <f>'Прил.5'!J164</f>
        <v>55</v>
      </c>
      <c r="K163" s="277">
        <f>'Прил.5'!K164</f>
        <v>0</v>
      </c>
      <c r="L163" s="277">
        <f>'Прил.5'!L164</f>
        <v>55</v>
      </c>
    </row>
    <row r="164" spans="2:12" ht="30" hidden="1">
      <c r="B164" s="278" t="s">
        <v>45</v>
      </c>
      <c r="C164" s="275" t="s">
        <v>541</v>
      </c>
      <c r="D164" s="275" t="s">
        <v>514</v>
      </c>
      <c r="E164" s="275" t="s">
        <v>44</v>
      </c>
      <c r="F164" s="275" t="s">
        <v>46</v>
      </c>
      <c r="G164" s="275"/>
      <c r="H164" s="276">
        <f>H165</f>
        <v>55</v>
      </c>
      <c r="I164" s="277"/>
      <c r="J164" s="277">
        <f>'Прил.5'!J165</f>
        <v>55</v>
      </c>
      <c r="K164" s="277">
        <f>'Прил.5'!K165</f>
        <v>0</v>
      </c>
      <c r="L164" s="277">
        <f>'Прил.5'!L165</f>
        <v>55</v>
      </c>
    </row>
    <row r="165" spans="2:12" ht="30" hidden="1">
      <c r="B165" s="278" t="s">
        <v>158</v>
      </c>
      <c r="C165" s="275" t="s">
        <v>541</v>
      </c>
      <c r="D165" s="275" t="s">
        <v>514</v>
      </c>
      <c r="E165" s="275" t="s">
        <v>44</v>
      </c>
      <c r="F165" s="275" t="s">
        <v>159</v>
      </c>
      <c r="G165" s="275"/>
      <c r="H165" s="276">
        <f>H166</f>
        <v>55</v>
      </c>
      <c r="I165" s="277"/>
      <c r="J165" s="277">
        <f>'Прил.5'!J166</f>
        <v>55</v>
      </c>
      <c r="K165" s="277">
        <f>'Прил.5'!K166</f>
        <v>0</v>
      </c>
      <c r="L165" s="277">
        <f>'Прил.5'!L166</f>
        <v>55</v>
      </c>
    </row>
    <row r="166" spans="2:12" ht="30" hidden="1">
      <c r="B166" s="278" t="s">
        <v>580</v>
      </c>
      <c r="C166" s="275" t="s">
        <v>541</v>
      </c>
      <c r="D166" s="275" t="s">
        <v>514</v>
      </c>
      <c r="E166" s="275" t="s">
        <v>44</v>
      </c>
      <c r="F166" s="275" t="s">
        <v>159</v>
      </c>
      <c r="G166" s="275" t="s">
        <v>569</v>
      </c>
      <c r="H166" s="276">
        <v>55</v>
      </c>
      <c r="I166" s="277"/>
      <c r="J166" s="277">
        <f>'Прил.5'!J167</f>
        <v>55</v>
      </c>
      <c r="K166" s="277">
        <f>'Прил.5'!K167</f>
        <v>0</v>
      </c>
      <c r="L166" s="277">
        <f>'Прил.5'!L167</f>
        <v>55</v>
      </c>
    </row>
    <row r="167" spans="2:12" s="282" customFormat="1" ht="18.75" customHeight="1">
      <c r="B167" s="278" t="s">
        <v>530</v>
      </c>
      <c r="C167" s="275" t="s">
        <v>541</v>
      </c>
      <c r="D167" s="275" t="s">
        <v>529</v>
      </c>
      <c r="E167" s="275"/>
      <c r="F167" s="275"/>
      <c r="G167" s="275"/>
      <c r="H167" s="276">
        <f>H170</f>
        <v>400</v>
      </c>
      <c r="I167" s="272"/>
      <c r="J167" s="277">
        <f>'Прил.5'!J168</f>
        <v>400</v>
      </c>
      <c r="K167" s="277">
        <f>'Прил.5'!K168</f>
        <v>0</v>
      </c>
      <c r="L167" s="277">
        <f>'Прил.5'!L168</f>
        <v>400</v>
      </c>
    </row>
    <row r="168" spans="2:12" s="282" customFormat="1" ht="30.75" hidden="1">
      <c r="B168" s="279" t="s">
        <v>582</v>
      </c>
      <c r="C168" s="275" t="s">
        <v>541</v>
      </c>
      <c r="D168" s="275" t="s">
        <v>529</v>
      </c>
      <c r="E168" s="280" t="s">
        <v>583</v>
      </c>
      <c r="F168" s="275"/>
      <c r="G168" s="275"/>
      <c r="H168" s="276">
        <f>H169</f>
        <v>400</v>
      </c>
      <c r="I168" s="272"/>
      <c r="J168" s="277">
        <f>'Прил.5'!J169</f>
        <v>400</v>
      </c>
      <c r="K168" s="277">
        <f>'Прил.5'!K169</f>
        <v>0</v>
      </c>
      <c r="L168" s="277">
        <f>'Прил.5'!L169</f>
        <v>400</v>
      </c>
    </row>
    <row r="169" spans="2:12" ht="30" hidden="1">
      <c r="B169" s="279" t="s">
        <v>47</v>
      </c>
      <c r="C169" s="275" t="s">
        <v>541</v>
      </c>
      <c r="D169" s="275" t="s">
        <v>529</v>
      </c>
      <c r="E169" s="280" t="s">
        <v>48</v>
      </c>
      <c r="F169" s="275"/>
      <c r="G169" s="275"/>
      <c r="H169" s="276">
        <f>H170</f>
        <v>400</v>
      </c>
      <c r="I169" s="277"/>
      <c r="J169" s="277">
        <f>'Прил.5'!J170</f>
        <v>400</v>
      </c>
      <c r="K169" s="277">
        <f>'Прил.5'!K170</f>
        <v>0</v>
      </c>
      <c r="L169" s="277">
        <f>'Прил.5'!L170</f>
        <v>400</v>
      </c>
    </row>
    <row r="170" spans="2:12" ht="30" hidden="1">
      <c r="B170" s="279" t="s">
        <v>597</v>
      </c>
      <c r="C170" s="275" t="s">
        <v>541</v>
      </c>
      <c r="D170" s="275" t="s">
        <v>529</v>
      </c>
      <c r="E170" s="280" t="s">
        <v>48</v>
      </c>
      <c r="F170" s="275" t="s">
        <v>282</v>
      </c>
      <c r="G170" s="275"/>
      <c r="H170" s="276">
        <f>H171</f>
        <v>400</v>
      </c>
      <c r="I170" s="277"/>
      <c r="J170" s="277">
        <f>'Прил.5'!J171</f>
        <v>400</v>
      </c>
      <c r="K170" s="277">
        <f>'Прил.5'!K171</f>
        <v>0</v>
      </c>
      <c r="L170" s="277">
        <f>'Прил.5'!L171</f>
        <v>400</v>
      </c>
    </row>
    <row r="171" spans="2:12" ht="30" hidden="1">
      <c r="B171" s="278" t="s">
        <v>354</v>
      </c>
      <c r="C171" s="275" t="s">
        <v>541</v>
      </c>
      <c r="D171" s="275" t="s">
        <v>529</v>
      </c>
      <c r="E171" s="280" t="s">
        <v>48</v>
      </c>
      <c r="F171" s="275" t="s">
        <v>353</v>
      </c>
      <c r="G171" s="275"/>
      <c r="H171" s="276">
        <f>H172</f>
        <v>400</v>
      </c>
      <c r="I171" s="277"/>
      <c r="J171" s="277">
        <f>'Прил.5'!J172</f>
        <v>400</v>
      </c>
      <c r="K171" s="277">
        <f>'Прил.5'!K172</f>
        <v>0</v>
      </c>
      <c r="L171" s="277">
        <f>'Прил.5'!L172</f>
        <v>400</v>
      </c>
    </row>
    <row r="172" spans="2:12" ht="30" hidden="1">
      <c r="B172" s="278" t="s">
        <v>580</v>
      </c>
      <c r="C172" s="275" t="s">
        <v>541</v>
      </c>
      <c r="D172" s="275" t="s">
        <v>529</v>
      </c>
      <c r="E172" s="280" t="s">
        <v>48</v>
      </c>
      <c r="F172" s="275" t="s">
        <v>353</v>
      </c>
      <c r="G172" s="275" t="s">
        <v>569</v>
      </c>
      <c r="H172" s="276">
        <v>400</v>
      </c>
      <c r="I172" s="277"/>
      <c r="J172" s="277">
        <f>'Прил.5'!J173</f>
        <v>400</v>
      </c>
      <c r="K172" s="277">
        <f>'Прил.5'!K173</f>
        <v>0</v>
      </c>
      <c r="L172" s="277">
        <f>'Прил.5'!L173</f>
        <v>400</v>
      </c>
    </row>
    <row r="173" spans="2:12" s="282" customFormat="1" ht="20.25" customHeight="1">
      <c r="B173" s="278" t="s">
        <v>328</v>
      </c>
      <c r="C173" s="275" t="s">
        <v>541</v>
      </c>
      <c r="D173" s="275" t="s">
        <v>327</v>
      </c>
      <c r="E173" s="275"/>
      <c r="F173" s="275"/>
      <c r="G173" s="275"/>
      <c r="H173" s="276">
        <f>H174</f>
        <v>883</v>
      </c>
      <c r="I173" s="277">
        <f>I174+I179</f>
        <v>8581.5</v>
      </c>
      <c r="J173" s="277">
        <f>'Прил.5'!J174</f>
        <v>9464.5</v>
      </c>
      <c r="K173" s="277">
        <f>'Прил.5'!K174</f>
        <v>0</v>
      </c>
      <c r="L173" s="277">
        <f>'Прил.5'!L174</f>
        <v>9464.5</v>
      </c>
    </row>
    <row r="174" spans="2:12" s="282" customFormat="1" ht="30.75" hidden="1">
      <c r="B174" s="279" t="s">
        <v>582</v>
      </c>
      <c r="C174" s="275" t="s">
        <v>541</v>
      </c>
      <c r="D174" s="275" t="s">
        <v>327</v>
      </c>
      <c r="E174" s="280" t="s">
        <v>583</v>
      </c>
      <c r="F174" s="275"/>
      <c r="G174" s="275"/>
      <c r="H174" s="276">
        <f>H175</f>
        <v>883</v>
      </c>
      <c r="I174" s="272"/>
      <c r="J174" s="277">
        <f>'Прил.5'!J175</f>
        <v>883</v>
      </c>
      <c r="K174" s="277">
        <f>'Прил.5'!K175</f>
        <v>0</v>
      </c>
      <c r="L174" s="277">
        <f>'Прил.5'!L175</f>
        <v>883</v>
      </c>
    </row>
    <row r="175" spans="2:12" s="282" customFormat="1" ht="30.75" hidden="1">
      <c r="B175" s="278" t="s">
        <v>49</v>
      </c>
      <c r="C175" s="275" t="s">
        <v>541</v>
      </c>
      <c r="D175" s="275" t="s">
        <v>327</v>
      </c>
      <c r="E175" s="280" t="s">
        <v>50</v>
      </c>
      <c r="F175" s="275"/>
      <c r="G175" s="275"/>
      <c r="H175" s="276">
        <f>H176</f>
        <v>883</v>
      </c>
      <c r="I175" s="272"/>
      <c r="J175" s="277">
        <f>'Прил.5'!J176</f>
        <v>883</v>
      </c>
      <c r="K175" s="277">
        <f>'Прил.5'!K176</f>
        <v>0</v>
      </c>
      <c r="L175" s="277">
        <f>'Прил.5'!L176</f>
        <v>883</v>
      </c>
    </row>
    <row r="176" spans="2:12" s="282" customFormat="1" ht="30.75" hidden="1">
      <c r="B176" s="279" t="s">
        <v>592</v>
      </c>
      <c r="C176" s="275" t="s">
        <v>541</v>
      </c>
      <c r="D176" s="275" t="s">
        <v>327</v>
      </c>
      <c r="E176" s="280" t="s">
        <v>50</v>
      </c>
      <c r="F176" s="275" t="s">
        <v>593</v>
      </c>
      <c r="G176" s="275"/>
      <c r="H176" s="276">
        <f>H177</f>
        <v>883</v>
      </c>
      <c r="I176" s="272"/>
      <c r="J176" s="277">
        <f>'Прил.5'!J177</f>
        <v>883</v>
      </c>
      <c r="K176" s="277">
        <f>'Прил.5'!K177</f>
        <v>0</v>
      </c>
      <c r="L176" s="277">
        <f>'Прил.5'!L177</f>
        <v>883</v>
      </c>
    </row>
    <row r="177" spans="2:12" s="282" customFormat="1" ht="30.75" hidden="1">
      <c r="B177" s="279" t="s">
        <v>594</v>
      </c>
      <c r="C177" s="275" t="s">
        <v>541</v>
      </c>
      <c r="D177" s="275" t="s">
        <v>327</v>
      </c>
      <c r="E177" s="280" t="s">
        <v>50</v>
      </c>
      <c r="F177" s="275" t="s">
        <v>595</v>
      </c>
      <c r="G177" s="275"/>
      <c r="H177" s="276">
        <f>H178</f>
        <v>883</v>
      </c>
      <c r="I177" s="272"/>
      <c r="J177" s="277">
        <f>'Прил.5'!J178</f>
        <v>883</v>
      </c>
      <c r="K177" s="277">
        <f>'Прил.5'!K178</f>
        <v>0</v>
      </c>
      <c r="L177" s="277">
        <f>'Прил.5'!L178</f>
        <v>883</v>
      </c>
    </row>
    <row r="178" spans="2:12" s="282" customFormat="1" ht="30.75" hidden="1">
      <c r="B178" s="278" t="s">
        <v>580</v>
      </c>
      <c r="C178" s="275" t="s">
        <v>541</v>
      </c>
      <c r="D178" s="275" t="s">
        <v>327</v>
      </c>
      <c r="E178" s="280" t="s">
        <v>50</v>
      </c>
      <c r="F178" s="275" t="s">
        <v>595</v>
      </c>
      <c r="G178" s="275" t="s">
        <v>569</v>
      </c>
      <c r="H178" s="276">
        <v>883</v>
      </c>
      <c r="I178" s="272"/>
      <c r="J178" s="277">
        <f>'Прил.5'!J179</f>
        <v>883</v>
      </c>
      <c r="K178" s="277">
        <f>'Прил.5'!K179</f>
        <v>0</v>
      </c>
      <c r="L178" s="277">
        <f>'Прил.5'!L179</f>
        <v>883</v>
      </c>
    </row>
    <row r="179" spans="2:12" s="282" customFormat="1" ht="30.75" hidden="1">
      <c r="B179" s="288" t="s">
        <v>12</v>
      </c>
      <c r="C179" s="289" t="s">
        <v>541</v>
      </c>
      <c r="D179" s="289" t="s">
        <v>327</v>
      </c>
      <c r="E179" s="289" t="s">
        <v>11</v>
      </c>
      <c r="F179" s="289"/>
      <c r="G179" s="289"/>
      <c r="H179" s="277"/>
      <c r="I179" s="277">
        <f>I180</f>
        <v>8581.5</v>
      </c>
      <c r="J179" s="277">
        <f>'Прил.5'!J180</f>
        <v>8581.5</v>
      </c>
      <c r="K179" s="277">
        <f>'Прил.5'!K180</f>
        <v>0</v>
      </c>
      <c r="L179" s="277">
        <f>'Прил.5'!L180</f>
        <v>8581.5</v>
      </c>
    </row>
    <row r="180" spans="2:12" s="282" customFormat="1" ht="30" hidden="1">
      <c r="B180" s="290" t="s">
        <v>15</v>
      </c>
      <c r="C180" s="174" t="s">
        <v>541</v>
      </c>
      <c r="D180" s="174" t="s">
        <v>327</v>
      </c>
      <c r="E180" s="289" t="s">
        <v>1</v>
      </c>
      <c r="F180" s="174"/>
      <c r="G180" s="174"/>
      <c r="H180" s="277"/>
      <c r="I180" s="277">
        <f>I181</f>
        <v>8581.5</v>
      </c>
      <c r="J180" s="277">
        <f>'Прил.5'!J181</f>
        <v>8581.5</v>
      </c>
      <c r="K180" s="277">
        <f>'Прил.5'!K181</f>
        <v>0</v>
      </c>
      <c r="L180" s="277">
        <f>'Прил.5'!L181</f>
        <v>8581.5</v>
      </c>
    </row>
    <row r="181" spans="2:12" s="282" customFormat="1" ht="30" hidden="1">
      <c r="B181" s="279" t="s">
        <v>437</v>
      </c>
      <c r="C181" s="174" t="s">
        <v>541</v>
      </c>
      <c r="D181" s="174" t="s">
        <v>327</v>
      </c>
      <c r="E181" s="289" t="s">
        <v>1</v>
      </c>
      <c r="F181" s="174" t="s">
        <v>38</v>
      </c>
      <c r="G181" s="174"/>
      <c r="H181" s="277"/>
      <c r="I181" s="277">
        <f>I182</f>
        <v>8581.5</v>
      </c>
      <c r="J181" s="277">
        <f>'Прил.5'!J182</f>
        <v>8581.5</v>
      </c>
      <c r="K181" s="277">
        <f>'Прил.5'!K182</f>
        <v>0</v>
      </c>
      <c r="L181" s="277">
        <f>'Прил.5'!L182</f>
        <v>8581.5</v>
      </c>
    </row>
    <row r="182" spans="2:12" s="282" customFormat="1" ht="30" hidden="1">
      <c r="B182" s="278" t="s">
        <v>323</v>
      </c>
      <c r="C182" s="174" t="s">
        <v>541</v>
      </c>
      <c r="D182" s="174" t="s">
        <v>327</v>
      </c>
      <c r="E182" s="289" t="s">
        <v>1</v>
      </c>
      <c r="F182" s="174" t="s">
        <v>10</v>
      </c>
      <c r="G182" s="174"/>
      <c r="H182" s="277"/>
      <c r="I182" s="277">
        <f>I183+I184</f>
        <v>8581.5</v>
      </c>
      <c r="J182" s="277">
        <f>'Прил.5'!J183</f>
        <v>8581.5</v>
      </c>
      <c r="K182" s="277">
        <f>'Прил.5'!K183</f>
        <v>0</v>
      </c>
      <c r="L182" s="277">
        <f>'Прил.5'!L183</f>
        <v>8581.5</v>
      </c>
    </row>
    <row r="183" spans="2:12" s="282" customFormat="1" ht="30" hidden="1">
      <c r="B183" s="278" t="s">
        <v>580</v>
      </c>
      <c r="C183" s="174" t="s">
        <v>541</v>
      </c>
      <c r="D183" s="174" t="s">
        <v>327</v>
      </c>
      <c r="E183" s="289" t="s">
        <v>13</v>
      </c>
      <c r="F183" s="174" t="s">
        <v>10</v>
      </c>
      <c r="G183" s="174" t="s">
        <v>569</v>
      </c>
      <c r="H183" s="277"/>
      <c r="I183" s="277"/>
      <c r="J183" s="277">
        <f>'Прил.5'!J184</f>
        <v>0</v>
      </c>
      <c r="K183" s="277">
        <f>'Прил.5'!K184</f>
        <v>0</v>
      </c>
      <c r="L183" s="277">
        <f>'Прил.5'!L184</f>
        <v>0</v>
      </c>
    </row>
    <row r="184" spans="2:12" s="282" customFormat="1" ht="30" hidden="1">
      <c r="B184" s="278" t="s">
        <v>558</v>
      </c>
      <c r="C184" s="174" t="s">
        <v>541</v>
      </c>
      <c r="D184" s="174" t="s">
        <v>327</v>
      </c>
      <c r="E184" s="289" t="s">
        <v>1</v>
      </c>
      <c r="F184" s="174" t="s">
        <v>10</v>
      </c>
      <c r="G184" s="174" t="s">
        <v>212</v>
      </c>
      <c r="H184" s="277"/>
      <c r="I184" s="277">
        <v>8581.5</v>
      </c>
      <c r="J184" s="277">
        <f>'Прил.5'!J185</f>
        <v>8581.5</v>
      </c>
      <c r="K184" s="277">
        <f>'Прил.5'!K185</f>
        <v>0</v>
      </c>
      <c r="L184" s="277">
        <f>'Прил.5'!L185</f>
        <v>8581.5</v>
      </c>
    </row>
    <row r="185" spans="2:12" s="282" customFormat="1" ht="20.25" customHeight="1">
      <c r="B185" s="273" t="s">
        <v>494</v>
      </c>
      <c r="C185" s="274" t="s">
        <v>542</v>
      </c>
      <c r="D185" s="274"/>
      <c r="E185" s="274"/>
      <c r="F185" s="274"/>
      <c r="G185" s="274"/>
      <c r="H185" s="271">
        <f>H188+H199</f>
        <v>335.1</v>
      </c>
      <c r="I185" s="272">
        <f>I188+I194+I199</f>
        <v>400</v>
      </c>
      <c r="J185" s="272">
        <f>'Прил.5'!J186</f>
        <v>735.1</v>
      </c>
      <c r="K185" s="272">
        <f>'Прил.5'!K186</f>
        <v>1528.1</v>
      </c>
      <c r="L185" s="272">
        <f>'Прил.5'!L186</f>
        <v>2263.2</v>
      </c>
    </row>
    <row r="186" spans="2:12" s="282" customFormat="1" ht="15.75" hidden="1">
      <c r="B186" s="278" t="s">
        <v>580</v>
      </c>
      <c r="C186" s="275"/>
      <c r="D186" s="275"/>
      <c r="E186" s="275"/>
      <c r="F186" s="275"/>
      <c r="G186" s="275" t="s">
        <v>569</v>
      </c>
      <c r="H186" s="276">
        <f>H193+H204</f>
        <v>335.1</v>
      </c>
      <c r="I186" s="277"/>
      <c r="J186" s="277">
        <f>'Прил.5'!J187</f>
        <v>335.1</v>
      </c>
      <c r="K186" s="277">
        <f>'Прил.5'!K187</f>
        <v>0</v>
      </c>
      <c r="L186" s="277">
        <f>'Прил.5'!L187</f>
        <v>335.1</v>
      </c>
    </row>
    <row r="187" spans="2:12" s="282" customFormat="1" ht="15.75" hidden="1">
      <c r="B187" s="278" t="s">
        <v>558</v>
      </c>
      <c r="C187" s="275"/>
      <c r="D187" s="275"/>
      <c r="E187" s="275"/>
      <c r="F187" s="275"/>
      <c r="G187" s="275" t="s">
        <v>212</v>
      </c>
      <c r="H187" s="276"/>
      <c r="I187" s="277">
        <f>I198</f>
        <v>400</v>
      </c>
      <c r="J187" s="277">
        <f>'Прил.5'!J188</f>
        <v>400</v>
      </c>
      <c r="K187" s="277">
        <f>'Прил.5'!K188</f>
        <v>485.6</v>
      </c>
      <c r="L187" s="277">
        <f>'Прил.5'!L188</f>
        <v>885.6</v>
      </c>
    </row>
    <row r="188" spans="2:12" s="282" customFormat="1" ht="19.5" customHeight="1">
      <c r="B188" s="278" t="s">
        <v>406</v>
      </c>
      <c r="C188" s="275" t="s">
        <v>542</v>
      </c>
      <c r="D188" s="275" t="s">
        <v>405</v>
      </c>
      <c r="E188" s="275"/>
      <c r="F188" s="275"/>
      <c r="G188" s="275"/>
      <c r="H188" s="276">
        <f>H189</f>
        <v>185.1</v>
      </c>
      <c r="I188" s="277"/>
      <c r="J188" s="277">
        <f>'Прил.5'!J190</f>
        <v>185.1</v>
      </c>
      <c r="K188" s="277">
        <f>'Прил.5'!K190</f>
        <v>1528.1</v>
      </c>
      <c r="L188" s="277">
        <f>'Прил.5'!L190</f>
        <v>1713.1999999999998</v>
      </c>
    </row>
    <row r="189" spans="2:12" s="282" customFormat="1" ht="30.75" hidden="1">
      <c r="B189" s="279" t="s">
        <v>582</v>
      </c>
      <c r="C189" s="275" t="s">
        <v>542</v>
      </c>
      <c r="D189" s="275" t="s">
        <v>405</v>
      </c>
      <c r="E189" s="280" t="s">
        <v>583</v>
      </c>
      <c r="F189" s="275"/>
      <c r="G189" s="275"/>
      <c r="H189" s="276">
        <f>H190</f>
        <v>185.1</v>
      </c>
      <c r="I189" s="277"/>
      <c r="J189" s="277">
        <f>'Прил.5'!J191</f>
        <v>185.1</v>
      </c>
      <c r="K189" s="277">
        <f>'Прил.5'!K191</f>
        <v>1528.1</v>
      </c>
      <c r="L189" s="277">
        <f>'Прил.5'!L191</f>
        <v>1713.1999999999998</v>
      </c>
    </row>
    <row r="190" spans="2:12" s="282" customFormat="1" ht="30.75" hidden="1">
      <c r="B190" s="291" t="s">
        <v>408</v>
      </c>
      <c r="C190" s="275" t="s">
        <v>542</v>
      </c>
      <c r="D190" s="275" t="s">
        <v>405</v>
      </c>
      <c r="E190" s="275" t="s">
        <v>407</v>
      </c>
      <c r="F190" s="275"/>
      <c r="G190" s="275"/>
      <c r="H190" s="276">
        <f>H191</f>
        <v>185.1</v>
      </c>
      <c r="I190" s="277"/>
      <c r="J190" s="277">
        <f>'Прил.5'!J196</f>
        <v>185.1</v>
      </c>
      <c r="K190" s="277">
        <f>'Прил.5'!K196</f>
        <v>485.6</v>
      </c>
      <c r="L190" s="277">
        <f>'Прил.5'!L196</f>
        <v>670.7</v>
      </c>
    </row>
    <row r="191" spans="2:12" s="282" customFormat="1" ht="30" hidden="1">
      <c r="B191" s="279" t="s">
        <v>597</v>
      </c>
      <c r="C191" s="275" t="s">
        <v>542</v>
      </c>
      <c r="D191" s="275" t="s">
        <v>405</v>
      </c>
      <c r="E191" s="275" t="s">
        <v>407</v>
      </c>
      <c r="F191" s="292">
        <v>800</v>
      </c>
      <c r="G191" s="293"/>
      <c r="H191" s="276">
        <f>H192</f>
        <v>185.1</v>
      </c>
      <c r="I191" s="277"/>
      <c r="J191" s="277">
        <f>'Прил.5'!J197</f>
        <v>185.1</v>
      </c>
      <c r="K191" s="277">
        <f>'Прил.5'!K197</f>
        <v>485.6</v>
      </c>
      <c r="L191" s="277">
        <f>'Прил.5'!L197</f>
        <v>670.7</v>
      </c>
    </row>
    <row r="192" spans="2:12" s="282" customFormat="1" ht="30" hidden="1">
      <c r="B192" s="278" t="s">
        <v>354</v>
      </c>
      <c r="C192" s="275" t="s">
        <v>542</v>
      </c>
      <c r="D192" s="275" t="s">
        <v>405</v>
      </c>
      <c r="E192" s="275" t="s">
        <v>407</v>
      </c>
      <c r="F192" s="275" t="s">
        <v>353</v>
      </c>
      <c r="G192" s="275"/>
      <c r="H192" s="276">
        <f>H193</f>
        <v>185.1</v>
      </c>
      <c r="I192" s="277"/>
      <c r="J192" s="277">
        <f>'Прил.5'!J198</f>
        <v>185.1</v>
      </c>
      <c r="K192" s="277">
        <f>'Прил.5'!K198</f>
        <v>485.6</v>
      </c>
      <c r="L192" s="277">
        <f>'Прил.5'!L198</f>
        <v>670.7</v>
      </c>
    </row>
    <row r="193" spans="2:12" s="282" customFormat="1" ht="30" hidden="1">
      <c r="B193" s="278" t="s">
        <v>580</v>
      </c>
      <c r="C193" s="275" t="s">
        <v>542</v>
      </c>
      <c r="D193" s="275" t="s">
        <v>405</v>
      </c>
      <c r="E193" s="275" t="s">
        <v>407</v>
      </c>
      <c r="F193" s="275" t="s">
        <v>353</v>
      </c>
      <c r="G193" s="275" t="s">
        <v>569</v>
      </c>
      <c r="H193" s="276">
        <v>185.1</v>
      </c>
      <c r="I193" s="277"/>
      <c r="J193" s="277">
        <f>'Прил.5'!J199</f>
        <v>185.1</v>
      </c>
      <c r="K193" s="277">
        <f>'Прил.5'!K199</f>
        <v>0</v>
      </c>
      <c r="L193" s="277">
        <f>'Прил.5'!L199</f>
        <v>185.1</v>
      </c>
    </row>
    <row r="194" spans="2:12" s="282" customFormat="1" ht="19.5" customHeight="1">
      <c r="B194" s="278" t="s">
        <v>9</v>
      </c>
      <c r="C194" s="275" t="s">
        <v>542</v>
      </c>
      <c r="D194" s="275" t="s">
        <v>8</v>
      </c>
      <c r="E194" s="275"/>
      <c r="F194" s="275"/>
      <c r="G194" s="275"/>
      <c r="H194" s="272"/>
      <c r="I194" s="277">
        <f>I195</f>
        <v>400</v>
      </c>
      <c r="J194" s="277">
        <f>'Прил.5'!J201</f>
        <v>400</v>
      </c>
      <c r="K194" s="277">
        <f>'Прил.5'!K201</f>
        <v>0</v>
      </c>
      <c r="L194" s="277">
        <f>'Прил.5'!L201</f>
        <v>400</v>
      </c>
    </row>
    <row r="195" spans="2:12" s="282" customFormat="1" ht="45.75" hidden="1">
      <c r="B195" s="279" t="s">
        <v>7</v>
      </c>
      <c r="C195" s="275" t="s">
        <v>542</v>
      </c>
      <c r="D195" s="275" t="s">
        <v>8</v>
      </c>
      <c r="E195" s="275" t="s">
        <v>6</v>
      </c>
      <c r="F195" s="274"/>
      <c r="G195" s="274"/>
      <c r="H195" s="272"/>
      <c r="I195" s="277">
        <f>I196</f>
        <v>400</v>
      </c>
      <c r="J195" s="277">
        <f>'Прил.5'!J202</f>
        <v>400</v>
      </c>
      <c r="K195" s="277">
        <f>'Прил.5'!K202</f>
        <v>0</v>
      </c>
      <c r="L195" s="277">
        <f>'Прил.5'!L202</f>
        <v>400</v>
      </c>
    </row>
    <row r="196" spans="2:12" s="282" customFormat="1" ht="30" hidden="1">
      <c r="B196" s="279" t="s">
        <v>437</v>
      </c>
      <c r="C196" s="275" t="s">
        <v>542</v>
      </c>
      <c r="D196" s="275" t="s">
        <v>8</v>
      </c>
      <c r="E196" s="275" t="s">
        <v>6</v>
      </c>
      <c r="F196" s="275" t="s">
        <v>38</v>
      </c>
      <c r="G196" s="274"/>
      <c r="H196" s="272"/>
      <c r="I196" s="277">
        <f>I197</f>
        <v>400</v>
      </c>
      <c r="J196" s="277">
        <f>'Прил.5'!J203</f>
        <v>400</v>
      </c>
      <c r="K196" s="277">
        <f>'Прил.5'!K203</f>
        <v>0</v>
      </c>
      <c r="L196" s="277">
        <f>'Прил.5'!L203</f>
        <v>400</v>
      </c>
    </row>
    <row r="197" spans="2:12" s="282" customFormat="1" ht="30" hidden="1">
      <c r="B197" s="278" t="s">
        <v>323</v>
      </c>
      <c r="C197" s="275" t="s">
        <v>542</v>
      </c>
      <c r="D197" s="275" t="s">
        <v>8</v>
      </c>
      <c r="E197" s="275" t="s">
        <v>6</v>
      </c>
      <c r="F197" s="275" t="s">
        <v>10</v>
      </c>
      <c r="G197" s="275"/>
      <c r="H197" s="272"/>
      <c r="I197" s="277">
        <f>I198</f>
        <v>400</v>
      </c>
      <c r="J197" s="277">
        <f>'Прил.5'!J204</f>
        <v>400</v>
      </c>
      <c r="K197" s="277">
        <f>'Прил.5'!K204</f>
        <v>0</v>
      </c>
      <c r="L197" s="277">
        <f>'Прил.5'!L204</f>
        <v>400</v>
      </c>
    </row>
    <row r="198" spans="2:12" s="282" customFormat="1" ht="30" hidden="1">
      <c r="B198" s="278" t="s">
        <v>558</v>
      </c>
      <c r="C198" s="275" t="s">
        <v>542</v>
      </c>
      <c r="D198" s="275" t="s">
        <v>8</v>
      </c>
      <c r="E198" s="275" t="s">
        <v>6</v>
      </c>
      <c r="F198" s="275" t="s">
        <v>10</v>
      </c>
      <c r="G198" s="275" t="s">
        <v>212</v>
      </c>
      <c r="H198" s="272"/>
      <c r="I198" s="277">
        <v>400</v>
      </c>
      <c r="J198" s="277">
        <f>'Прил.5'!J205</f>
        <v>400</v>
      </c>
      <c r="K198" s="277">
        <f>'Прил.5'!K205</f>
        <v>0</v>
      </c>
      <c r="L198" s="277">
        <f>'Прил.5'!L205</f>
        <v>400</v>
      </c>
    </row>
    <row r="199" spans="2:12" ht="15">
      <c r="B199" s="278" t="s">
        <v>516</v>
      </c>
      <c r="C199" s="275" t="s">
        <v>542</v>
      </c>
      <c r="D199" s="275" t="s">
        <v>517</v>
      </c>
      <c r="E199" s="275"/>
      <c r="F199" s="275"/>
      <c r="G199" s="275"/>
      <c r="H199" s="276">
        <f>H204</f>
        <v>150</v>
      </c>
      <c r="I199" s="277"/>
      <c r="J199" s="277">
        <f>'Прил.5'!J206</f>
        <v>150</v>
      </c>
      <c r="K199" s="277">
        <f>'Прил.5'!K206</f>
        <v>0</v>
      </c>
      <c r="L199" s="277">
        <f>'Прил.5'!L206</f>
        <v>150</v>
      </c>
    </row>
    <row r="200" spans="2:12" ht="30" hidden="1">
      <c r="B200" s="279" t="s">
        <v>582</v>
      </c>
      <c r="C200" s="275" t="s">
        <v>542</v>
      </c>
      <c r="D200" s="275" t="s">
        <v>517</v>
      </c>
      <c r="E200" s="280" t="s">
        <v>583</v>
      </c>
      <c r="F200" s="275"/>
      <c r="G200" s="275"/>
      <c r="H200" s="276">
        <f>H201</f>
        <v>150</v>
      </c>
      <c r="I200" s="277"/>
      <c r="J200" s="277">
        <f>'Прил.5'!J207</f>
        <v>150</v>
      </c>
      <c r="K200" s="277">
        <f>'Прил.5'!K207</f>
        <v>0</v>
      </c>
      <c r="L200" s="277">
        <f>'Прил.5'!L207</f>
        <v>150</v>
      </c>
    </row>
    <row r="201" spans="2:12" ht="30" hidden="1">
      <c r="B201" s="278" t="s">
        <v>51</v>
      </c>
      <c r="C201" s="275" t="s">
        <v>542</v>
      </c>
      <c r="D201" s="275" t="s">
        <v>517</v>
      </c>
      <c r="E201" s="280" t="s">
        <v>52</v>
      </c>
      <c r="F201" s="275"/>
      <c r="G201" s="275"/>
      <c r="H201" s="276">
        <f>H202</f>
        <v>150</v>
      </c>
      <c r="I201" s="277"/>
      <c r="J201" s="277">
        <f>'Прил.5'!J208</f>
        <v>150</v>
      </c>
      <c r="K201" s="277">
        <f>'Прил.5'!K208</f>
        <v>0</v>
      </c>
      <c r="L201" s="277">
        <f>'Прил.5'!L208</f>
        <v>150</v>
      </c>
    </row>
    <row r="202" spans="2:12" ht="30" hidden="1">
      <c r="B202" s="279" t="s">
        <v>592</v>
      </c>
      <c r="C202" s="275" t="s">
        <v>542</v>
      </c>
      <c r="D202" s="275" t="s">
        <v>517</v>
      </c>
      <c r="E202" s="280" t="s">
        <v>52</v>
      </c>
      <c r="F202" s="275" t="s">
        <v>593</v>
      </c>
      <c r="G202" s="275"/>
      <c r="H202" s="276">
        <f>H203</f>
        <v>150</v>
      </c>
      <c r="I202" s="277"/>
      <c r="J202" s="277">
        <f>'Прил.5'!J209</f>
        <v>150</v>
      </c>
      <c r="K202" s="277">
        <f>'Прил.5'!K209</f>
        <v>0</v>
      </c>
      <c r="L202" s="277">
        <f>'Прил.5'!L209</f>
        <v>150</v>
      </c>
    </row>
    <row r="203" spans="2:12" ht="30" hidden="1">
      <c r="B203" s="279" t="s">
        <v>594</v>
      </c>
      <c r="C203" s="275" t="s">
        <v>542</v>
      </c>
      <c r="D203" s="275" t="s">
        <v>517</v>
      </c>
      <c r="E203" s="280" t="s">
        <v>52</v>
      </c>
      <c r="F203" s="275" t="s">
        <v>595</v>
      </c>
      <c r="G203" s="275"/>
      <c r="H203" s="276">
        <f>H204</f>
        <v>150</v>
      </c>
      <c r="I203" s="277"/>
      <c r="J203" s="277">
        <f>'Прил.5'!J210</f>
        <v>150</v>
      </c>
      <c r="K203" s="277">
        <f>'Прил.5'!K210</f>
        <v>0</v>
      </c>
      <c r="L203" s="277">
        <f>'Прил.5'!L210</f>
        <v>150</v>
      </c>
    </row>
    <row r="204" spans="2:12" ht="30" hidden="1">
      <c r="B204" s="278" t="s">
        <v>580</v>
      </c>
      <c r="C204" s="275" t="s">
        <v>542</v>
      </c>
      <c r="D204" s="275" t="s">
        <v>517</v>
      </c>
      <c r="E204" s="280" t="s">
        <v>52</v>
      </c>
      <c r="F204" s="275" t="s">
        <v>595</v>
      </c>
      <c r="G204" s="275" t="s">
        <v>569</v>
      </c>
      <c r="H204" s="276">
        <v>150</v>
      </c>
      <c r="I204" s="277"/>
      <c r="J204" s="277">
        <f>'Прил.5'!J211</f>
        <v>150</v>
      </c>
      <c r="K204" s="277">
        <f>'Прил.5'!K211</f>
        <v>0</v>
      </c>
      <c r="L204" s="277">
        <f>'Прил.5'!L211</f>
        <v>150</v>
      </c>
    </row>
    <row r="205" spans="2:12" s="282" customFormat="1" ht="20.25" customHeight="1">
      <c r="B205" s="273" t="s">
        <v>495</v>
      </c>
      <c r="C205" s="274" t="s">
        <v>543</v>
      </c>
      <c r="D205" s="274"/>
      <c r="E205" s="274"/>
      <c r="F205" s="274"/>
      <c r="G205" s="274"/>
      <c r="H205" s="271">
        <f>H209+H227+H281+H347</f>
        <v>109620.29999999999</v>
      </c>
      <c r="I205" s="272">
        <f>I209+I227+I281+I347</f>
        <v>970</v>
      </c>
      <c r="J205" s="272">
        <f>'Прил.5'!J212</f>
        <v>110590.29999999999</v>
      </c>
      <c r="K205" s="272">
        <f>'Прил.5'!K212</f>
        <v>4011.4</v>
      </c>
      <c r="L205" s="272">
        <f>'Прил.5'!L212</f>
        <v>114601.69999999998</v>
      </c>
    </row>
    <row r="206" spans="2:12" ht="15.75" hidden="1">
      <c r="B206" s="278" t="s">
        <v>580</v>
      </c>
      <c r="C206" s="264"/>
      <c r="D206" s="274"/>
      <c r="E206" s="274"/>
      <c r="F206" s="274"/>
      <c r="G206" s="275" t="s">
        <v>569</v>
      </c>
      <c r="H206" s="276">
        <f>H214+H216+H226+H247+H249+H253+H255+H265+H270+H275+H280+H292+H297+H303+H308+H318+H321+H324+H336+H341+H346+H352+H355+H358+H313+H328</f>
        <v>42302.3</v>
      </c>
      <c r="I206" s="277"/>
      <c r="J206" s="277">
        <f>'Прил.5'!J213</f>
        <v>42302.3</v>
      </c>
      <c r="K206" s="277">
        <f>'Прил.5'!K213</f>
        <v>60</v>
      </c>
      <c r="L206" s="277">
        <f>'Прил.5'!L213</f>
        <v>42362.3</v>
      </c>
    </row>
    <row r="207" spans="2:12" ht="15.75" hidden="1">
      <c r="B207" s="278" t="s">
        <v>558</v>
      </c>
      <c r="C207" s="264"/>
      <c r="D207" s="274"/>
      <c r="E207" s="274"/>
      <c r="F207" s="274"/>
      <c r="G207" s="275" t="s">
        <v>212</v>
      </c>
      <c r="H207" s="276">
        <f>H220+H236+H240+H232+H286</f>
        <v>67318</v>
      </c>
      <c r="I207" s="277">
        <f>I243</f>
        <v>970</v>
      </c>
      <c r="J207" s="277">
        <f>'Прил.5'!J214</f>
        <v>68288</v>
      </c>
      <c r="K207" s="277">
        <f>'Прил.5'!K214</f>
        <v>3951.4</v>
      </c>
      <c r="L207" s="277">
        <f>'Прил.5'!L214</f>
        <v>72239.4</v>
      </c>
    </row>
    <row r="208" spans="2:12" ht="15.75" hidden="1">
      <c r="B208" s="278" t="s">
        <v>559</v>
      </c>
      <c r="C208" s="264"/>
      <c r="D208" s="274"/>
      <c r="E208" s="274"/>
      <c r="F208" s="274"/>
      <c r="G208" s="275" t="s">
        <v>572</v>
      </c>
      <c r="H208" s="276"/>
      <c r="I208" s="277"/>
      <c r="J208" s="277">
        <f>'Прил.5'!J215</f>
        <v>0</v>
      </c>
      <c r="K208" s="277">
        <f>'Прил.5'!K215</f>
        <v>0</v>
      </c>
      <c r="L208" s="277">
        <f>'Прил.5'!L215</f>
        <v>0</v>
      </c>
    </row>
    <row r="209" spans="2:12" s="282" customFormat="1" ht="15.75">
      <c r="B209" s="278" t="s">
        <v>496</v>
      </c>
      <c r="C209" s="275" t="s">
        <v>543</v>
      </c>
      <c r="D209" s="275" t="s">
        <v>544</v>
      </c>
      <c r="E209" s="275"/>
      <c r="F209" s="275"/>
      <c r="G209" s="275"/>
      <c r="H209" s="276">
        <f>H210+H221</f>
        <v>19808.6</v>
      </c>
      <c r="I209" s="277"/>
      <c r="J209" s="277">
        <f>'Прил.5'!J216</f>
        <v>19808.6</v>
      </c>
      <c r="K209" s="277">
        <f>'Прил.5'!K216</f>
        <v>0</v>
      </c>
      <c r="L209" s="277">
        <f>'Прил.5'!L216</f>
        <v>19808.6</v>
      </c>
    </row>
    <row r="210" spans="2:12" ht="30" hidden="1">
      <c r="B210" s="279" t="s">
        <v>582</v>
      </c>
      <c r="C210" s="275" t="s">
        <v>543</v>
      </c>
      <c r="D210" s="275" t="s">
        <v>544</v>
      </c>
      <c r="E210" s="280" t="s">
        <v>583</v>
      </c>
      <c r="F210" s="275"/>
      <c r="G210" s="275"/>
      <c r="H210" s="276">
        <f>H211+H217</f>
        <v>19798.6</v>
      </c>
      <c r="I210" s="277"/>
      <c r="J210" s="277">
        <f>'Прил.5'!J217</f>
        <v>19798.6</v>
      </c>
      <c r="K210" s="277">
        <f>'Прил.5'!K217</f>
        <v>0</v>
      </c>
      <c r="L210" s="277">
        <f>'Прил.5'!L217</f>
        <v>19798.6</v>
      </c>
    </row>
    <row r="211" spans="2:12" ht="30" hidden="1">
      <c r="B211" s="278" t="s">
        <v>53</v>
      </c>
      <c r="C211" s="275" t="s">
        <v>543</v>
      </c>
      <c r="D211" s="275" t="s">
        <v>544</v>
      </c>
      <c r="E211" s="280" t="s">
        <v>54</v>
      </c>
      <c r="F211" s="275"/>
      <c r="G211" s="275"/>
      <c r="H211" s="276">
        <f>H212</f>
        <v>11536.6</v>
      </c>
      <c r="I211" s="277"/>
      <c r="J211" s="277">
        <f>'Прил.5'!J218</f>
        <v>11536.6</v>
      </c>
      <c r="K211" s="277">
        <f>'Прил.5'!K218</f>
        <v>0</v>
      </c>
      <c r="L211" s="277">
        <f>'Прил.5'!L218</f>
        <v>11536.6</v>
      </c>
    </row>
    <row r="212" spans="2:12" ht="30" hidden="1">
      <c r="B212" s="278" t="s">
        <v>45</v>
      </c>
      <c r="C212" s="275" t="s">
        <v>543</v>
      </c>
      <c r="D212" s="275" t="s">
        <v>544</v>
      </c>
      <c r="E212" s="280" t="s">
        <v>54</v>
      </c>
      <c r="F212" s="275" t="s">
        <v>46</v>
      </c>
      <c r="G212" s="275"/>
      <c r="H212" s="276">
        <f>H213+H215</f>
        <v>11536.6</v>
      </c>
      <c r="I212" s="277"/>
      <c r="J212" s="277">
        <f>'Прил.5'!J219</f>
        <v>11536.6</v>
      </c>
      <c r="K212" s="277">
        <f>'Прил.5'!K219</f>
        <v>0</v>
      </c>
      <c r="L212" s="277">
        <f>'Прил.5'!L219</f>
        <v>11536.6</v>
      </c>
    </row>
    <row r="213" spans="2:12" ht="30" hidden="1">
      <c r="B213" s="278" t="s">
        <v>439</v>
      </c>
      <c r="C213" s="275" t="s">
        <v>543</v>
      </c>
      <c r="D213" s="275" t="s">
        <v>544</v>
      </c>
      <c r="E213" s="280" t="s">
        <v>54</v>
      </c>
      <c r="F213" s="275" t="s">
        <v>438</v>
      </c>
      <c r="G213" s="275"/>
      <c r="H213" s="276">
        <f>H214</f>
        <v>11294</v>
      </c>
      <c r="I213" s="277"/>
      <c r="J213" s="277">
        <f>'Прил.5'!J220</f>
        <v>11294</v>
      </c>
      <c r="K213" s="277">
        <f>'Прил.5'!K220</f>
        <v>0</v>
      </c>
      <c r="L213" s="277">
        <f>'Прил.5'!L220</f>
        <v>11294</v>
      </c>
    </row>
    <row r="214" spans="2:12" ht="30" hidden="1">
      <c r="B214" s="278" t="s">
        <v>580</v>
      </c>
      <c r="C214" s="275" t="s">
        <v>543</v>
      </c>
      <c r="D214" s="275" t="s">
        <v>544</v>
      </c>
      <c r="E214" s="280" t="s">
        <v>54</v>
      </c>
      <c r="F214" s="275" t="s">
        <v>438</v>
      </c>
      <c r="G214" s="275" t="s">
        <v>569</v>
      </c>
      <c r="H214" s="281">
        <v>11294</v>
      </c>
      <c r="I214" s="277"/>
      <c r="J214" s="277">
        <f>'Прил.5'!J221</f>
        <v>11294</v>
      </c>
      <c r="K214" s="277">
        <f>'Прил.5'!K221</f>
        <v>0</v>
      </c>
      <c r="L214" s="277">
        <f>'Прил.5'!L221</f>
        <v>11294</v>
      </c>
    </row>
    <row r="215" spans="2:12" ht="30" hidden="1">
      <c r="B215" s="278" t="s">
        <v>158</v>
      </c>
      <c r="C215" s="275" t="s">
        <v>543</v>
      </c>
      <c r="D215" s="275" t="s">
        <v>544</v>
      </c>
      <c r="E215" s="280" t="s">
        <v>54</v>
      </c>
      <c r="F215" s="264">
        <v>612</v>
      </c>
      <c r="G215" s="275"/>
      <c r="H215" s="276">
        <f>H216</f>
        <v>242.6</v>
      </c>
      <c r="I215" s="277"/>
      <c r="J215" s="277">
        <f>'Прил.5'!J222</f>
        <v>242.6</v>
      </c>
      <c r="K215" s="277">
        <f>'Прил.5'!K222</f>
        <v>0</v>
      </c>
      <c r="L215" s="277">
        <f>'Прил.5'!L222</f>
        <v>242.6</v>
      </c>
    </row>
    <row r="216" spans="2:12" ht="30" hidden="1">
      <c r="B216" s="278" t="s">
        <v>580</v>
      </c>
      <c r="C216" s="275" t="s">
        <v>543</v>
      </c>
      <c r="D216" s="275" t="s">
        <v>544</v>
      </c>
      <c r="E216" s="280" t="s">
        <v>54</v>
      </c>
      <c r="F216" s="264">
        <v>612</v>
      </c>
      <c r="G216" s="275" t="s">
        <v>569</v>
      </c>
      <c r="H216" s="276">
        <v>242.6</v>
      </c>
      <c r="I216" s="277"/>
      <c r="J216" s="277">
        <f>'Прил.5'!J223</f>
        <v>242.6</v>
      </c>
      <c r="K216" s="277">
        <f>'Прил.5'!K223</f>
        <v>0</v>
      </c>
      <c r="L216" s="277">
        <f>'Прил.5'!L223</f>
        <v>242.6</v>
      </c>
    </row>
    <row r="217" spans="2:12" ht="105" hidden="1">
      <c r="B217" s="279" t="s">
        <v>169</v>
      </c>
      <c r="C217" s="275" t="s">
        <v>543</v>
      </c>
      <c r="D217" s="275" t="s">
        <v>544</v>
      </c>
      <c r="E217" s="283" t="s">
        <v>55</v>
      </c>
      <c r="F217" s="264"/>
      <c r="G217" s="275"/>
      <c r="H217" s="276">
        <f>H218</f>
        <v>8262</v>
      </c>
      <c r="I217" s="277"/>
      <c r="J217" s="277">
        <f>'Прил.5'!J224</f>
        <v>8262</v>
      </c>
      <c r="K217" s="277">
        <f>'Прил.5'!K224</f>
        <v>0</v>
      </c>
      <c r="L217" s="277">
        <f>'Прил.5'!L224</f>
        <v>8262</v>
      </c>
    </row>
    <row r="218" spans="2:12" ht="30" hidden="1">
      <c r="B218" s="278" t="s">
        <v>45</v>
      </c>
      <c r="C218" s="275" t="s">
        <v>543</v>
      </c>
      <c r="D218" s="275" t="s">
        <v>544</v>
      </c>
      <c r="E218" s="283" t="s">
        <v>55</v>
      </c>
      <c r="F218" s="275" t="s">
        <v>46</v>
      </c>
      <c r="G218" s="275"/>
      <c r="H218" s="276">
        <f>H219</f>
        <v>8262</v>
      </c>
      <c r="I218" s="277"/>
      <c r="J218" s="277">
        <f>'Прил.5'!J225</f>
        <v>8262</v>
      </c>
      <c r="K218" s="277">
        <f>'Прил.5'!K225</f>
        <v>0</v>
      </c>
      <c r="L218" s="277">
        <f>'Прил.5'!L225</f>
        <v>8262</v>
      </c>
    </row>
    <row r="219" spans="2:12" ht="30" hidden="1">
      <c r="B219" s="278" t="s">
        <v>439</v>
      </c>
      <c r="C219" s="275" t="s">
        <v>543</v>
      </c>
      <c r="D219" s="275" t="s">
        <v>544</v>
      </c>
      <c r="E219" s="283" t="s">
        <v>55</v>
      </c>
      <c r="F219" s="275" t="s">
        <v>438</v>
      </c>
      <c r="G219" s="275"/>
      <c r="H219" s="276">
        <f>H220</f>
        <v>8262</v>
      </c>
      <c r="I219" s="277"/>
      <c r="J219" s="277">
        <f>'Прил.5'!J226</f>
        <v>8262</v>
      </c>
      <c r="K219" s="277">
        <f>'Прил.5'!K226</f>
        <v>0</v>
      </c>
      <c r="L219" s="277">
        <f>'Прил.5'!L226</f>
        <v>8262</v>
      </c>
    </row>
    <row r="220" spans="2:12" ht="30" hidden="1">
      <c r="B220" s="278" t="s">
        <v>558</v>
      </c>
      <c r="C220" s="275" t="s">
        <v>543</v>
      </c>
      <c r="D220" s="275" t="s">
        <v>544</v>
      </c>
      <c r="E220" s="283" t="s">
        <v>55</v>
      </c>
      <c r="F220" s="275" t="s">
        <v>438</v>
      </c>
      <c r="G220" s="275" t="s">
        <v>212</v>
      </c>
      <c r="H220" s="276">
        <v>8262</v>
      </c>
      <c r="I220" s="277"/>
      <c r="J220" s="277">
        <f>'Прил.5'!J227</f>
        <v>8262</v>
      </c>
      <c r="K220" s="277">
        <f>'Прил.5'!K227</f>
        <v>0</v>
      </c>
      <c r="L220" s="277">
        <f>'Прил.5'!L227</f>
        <v>8262</v>
      </c>
    </row>
    <row r="221" spans="2:12" ht="30" hidden="1">
      <c r="B221" s="278" t="s">
        <v>30</v>
      </c>
      <c r="C221" s="275" t="s">
        <v>543</v>
      </c>
      <c r="D221" s="275" t="s">
        <v>544</v>
      </c>
      <c r="E221" s="280" t="s">
        <v>31</v>
      </c>
      <c r="F221" s="264"/>
      <c r="G221" s="275"/>
      <c r="H221" s="276">
        <f>H222</f>
        <v>10</v>
      </c>
      <c r="I221" s="277"/>
      <c r="J221" s="277">
        <f>'Прил.5'!J228</f>
        <v>10</v>
      </c>
      <c r="K221" s="277">
        <f>'Прил.5'!K228</f>
        <v>0</v>
      </c>
      <c r="L221" s="277">
        <f>'Прил.5'!L228</f>
        <v>10</v>
      </c>
    </row>
    <row r="222" spans="2:12" ht="45" hidden="1">
      <c r="B222" s="278" t="s">
        <v>56</v>
      </c>
      <c r="C222" s="275" t="s">
        <v>543</v>
      </c>
      <c r="D222" s="275" t="s">
        <v>544</v>
      </c>
      <c r="E222" s="280" t="s">
        <v>57</v>
      </c>
      <c r="F222" s="264"/>
      <c r="G222" s="275"/>
      <c r="H222" s="276">
        <f>H223</f>
        <v>10</v>
      </c>
      <c r="I222" s="277"/>
      <c r="J222" s="277">
        <f>'Прил.5'!J229</f>
        <v>10</v>
      </c>
      <c r="K222" s="277">
        <f>'Прил.5'!K229</f>
        <v>0</v>
      </c>
      <c r="L222" s="277">
        <f>'Прил.5'!L229</f>
        <v>10</v>
      </c>
    </row>
    <row r="223" spans="2:12" ht="45" hidden="1">
      <c r="B223" s="278" t="s">
        <v>58</v>
      </c>
      <c r="C223" s="275" t="s">
        <v>543</v>
      </c>
      <c r="D223" s="275" t="s">
        <v>544</v>
      </c>
      <c r="E223" s="283" t="s">
        <v>59</v>
      </c>
      <c r="F223" s="264"/>
      <c r="G223" s="275"/>
      <c r="H223" s="276">
        <f>H224</f>
        <v>10</v>
      </c>
      <c r="I223" s="277"/>
      <c r="J223" s="277">
        <f>'Прил.5'!J230</f>
        <v>10</v>
      </c>
      <c r="K223" s="277">
        <f>'Прил.5'!K230</f>
        <v>0</v>
      </c>
      <c r="L223" s="277">
        <f>'Прил.5'!L230</f>
        <v>10</v>
      </c>
    </row>
    <row r="224" spans="2:12" ht="30" hidden="1">
      <c r="B224" s="278" t="s">
        <v>45</v>
      </c>
      <c r="C224" s="275" t="s">
        <v>543</v>
      </c>
      <c r="D224" s="275" t="s">
        <v>544</v>
      </c>
      <c r="E224" s="283" t="s">
        <v>59</v>
      </c>
      <c r="F224" s="275" t="s">
        <v>46</v>
      </c>
      <c r="G224" s="275"/>
      <c r="H224" s="276">
        <f>H225</f>
        <v>10</v>
      </c>
      <c r="I224" s="277"/>
      <c r="J224" s="277">
        <f>'Прил.5'!J231</f>
        <v>10</v>
      </c>
      <c r="K224" s="277">
        <f>'Прил.5'!K231</f>
        <v>0</v>
      </c>
      <c r="L224" s="277">
        <f>'Прил.5'!L231</f>
        <v>10</v>
      </c>
    </row>
    <row r="225" spans="2:12" ht="30" hidden="1">
      <c r="B225" s="278" t="s">
        <v>158</v>
      </c>
      <c r="C225" s="275" t="s">
        <v>543</v>
      </c>
      <c r="D225" s="275" t="s">
        <v>544</v>
      </c>
      <c r="E225" s="283" t="s">
        <v>59</v>
      </c>
      <c r="F225" s="264">
        <v>612</v>
      </c>
      <c r="G225" s="275"/>
      <c r="H225" s="276">
        <f>H226</f>
        <v>10</v>
      </c>
      <c r="I225" s="277"/>
      <c r="J225" s="277">
        <f>'Прил.5'!J232</f>
        <v>10</v>
      </c>
      <c r="K225" s="277">
        <f>'Прил.5'!K232</f>
        <v>0</v>
      </c>
      <c r="L225" s="277">
        <f>'Прил.5'!L232</f>
        <v>10</v>
      </c>
    </row>
    <row r="226" spans="2:12" ht="30" hidden="1">
      <c r="B226" s="278" t="s">
        <v>580</v>
      </c>
      <c r="C226" s="275" t="s">
        <v>543</v>
      </c>
      <c r="D226" s="275" t="s">
        <v>544</v>
      </c>
      <c r="E226" s="283" t="s">
        <v>59</v>
      </c>
      <c r="F226" s="264">
        <v>612</v>
      </c>
      <c r="G226" s="275" t="s">
        <v>569</v>
      </c>
      <c r="H226" s="276">
        <v>10</v>
      </c>
      <c r="I226" s="277"/>
      <c r="J226" s="277">
        <f>'Прил.5'!J233</f>
        <v>10</v>
      </c>
      <c r="K226" s="277">
        <f>'Прил.5'!K233</f>
        <v>0</v>
      </c>
      <c r="L226" s="277">
        <f>'Прил.5'!L233</f>
        <v>10</v>
      </c>
    </row>
    <row r="227" spans="2:12" s="282" customFormat="1" ht="15.75">
      <c r="B227" s="278" t="s">
        <v>497</v>
      </c>
      <c r="C227" s="275" t="s">
        <v>543</v>
      </c>
      <c r="D227" s="275" t="s">
        <v>545</v>
      </c>
      <c r="E227" s="275"/>
      <c r="F227" s="275"/>
      <c r="G227" s="275"/>
      <c r="H227" s="276">
        <f>H228+H260</f>
        <v>87484.4</v>
      </c>
      <c r="I227" s="277">
        <f>I228</f>
        <v>970</v>
      </c>
      <c r="J227" s="277">
        <f>'Прил.5'!J234</f>
        <v>88454.4</v>
      </c>
      <c r="K227" s="277">
        <f>'Прил.5'!K234</f>
        <v>4011.4</v>
      </c>
      <c r="L227" s="277">
        <f>'Прил.5'!L234</f>
        <v>92465.79999999999</v>
      </c>
    </row>
    <row r="228" spans="2:12" s="282" customFormat="1" ht="30.75" hidden="1">
      <c r="B228" s="279" t="s">
        <v>582</v>
      </c>
      <c r="C228" s="275" t="s">
        <v>543</v>
      </c>
      <c r="D228" s="275" t="s">
        <v>545</v>
      </c>
      <c r="E228" s="280" t="s">
        <v>583</v>
      </c>
      <c r="F228" s="275"/>
      <c r="G228" s="275"/>
      <c r="H228" s="276">
        <f>H233+H237+H229+H244+H250</f>
        <v>86810.09999999999</v>
      </c>
      <c r="I228" s="277">
        <f>I241</f>
        <v>970</v>
      </c>
      <c r="J228" s="277">
        <f>'Прил.5'!J235</f>
        <v>87780.09999999999</v>
      </c>
      <c r="K228" s="277">
        <f>'Прил.5'!K235</f>
        <v>4011.4</v>
      </c>
      <c r="L228" s="277">
        <f>'Прил.5'!L235</f>
        <v>91791.49999999999</v>
      </c>
    </row>
    <row r="229" spans="2:12" s="282" customFormat="1" ht="30.75" hidden="1">
      <c r="B229" s="279" t="s">
        <v>171</v>
      </c>
      <c r="C229" s="275" t="s">
        <v>543</v>
      </c>
      <c r="D229" s="275" t="s">
        <v>545</v>
      </c>
      <c r="E229" s="283" t="s">
        <v>61</v>
      </c>
      <c r="F229" s="280"/>
      <c r="G229" s="274"/>
      <c r="H229" s="276">
        <f>H230</f>
        <v>1901.7</v>
      </c>
      <c r="I229" s="272"/>
      <c r="J229" s="277">
        <f>'Прил.5'!J236</f>
        <v>1901.7</v>
      </c>
      <c r="K229" s="277">
        <f>'Прил.5'!K236</f>
        <v>0</v>
      </c>
      <c r="L229" s="277">
        <f>'Прил.5'!L236</f>
        <v>1901.7</v>
      </c>
    </row>
    <row r="230" spans="2:12" s="282" customFormat="1" ht="30" hidden="1">
      <c r="B230" s="278" t="s">
        <v>45</v>
      </c>
      <c r="C230" s="275" t="s">
        <v>543</v>
      </c>
      <c r="D230" s="275" t="s">
        <v>545</v>
      </c>
      <c r="E230" s="283" t="s">
        <v>61</v>
      </c>
      <c r="F230" s="275" t="s">
        <v>46</v>
      </c>
      <c r="G230" s="275"/>
      <c r="H230" s="276">
        <f>H231</f>
        <v>1901.7</v>
      </c>
      <c r="I230" s="272"/>
      <c r="J230" s="277">
        <f>'Прил.5'!J237</f>
        <v>1901.7</v>
      </c>
      <c r="K230" s="277">
        <f>'Прил.5'!K237</f>
        <v>0</v>
      </c>
      <c r="L230" s="277">
        <f>'Прил.5'!L237</f>
        <v>1901.7</v>
      </c>
    </row>
    <row r="231" spans="2:12" s="282" customFormat="1" ht="30" hidden="1">
      <c r="B231" s="278" t="s">
        <v>439</v>
      </c>
      <c r="C231" s="275" t="s">
        <v>543</v>
      </c>
      <c r="D231" s="275" t="s">
        <v>545</v>
      </c>
      <c r="E231" s="283" t="s">
        <v>61</v>
      </c>
      <c r="F231" s="275" t="s">
        <v>438</v>
      </c>
      <c r="G231" s="275"/>
      <c r="H231" s="276">
        <f>H232</f>
        <v>1901.7</v>
      </c>
      <c r="I231" s="272"/>
      <c r="J231" s="277">
        <f>'Прил.5'!J238</f>
        <v>1901.7</v>
      </c>
      <c r="K231" s="277">
        <f>'Прил.5'!K238</f>
        <v>0</v>
      </c>
      <c r="L231" s="277">
        <f>'Прил.5'!L238</f>
        <v>1901.7</v>
      </c>
    </row>
    <row r="232" spans="2:12" s="282" customFormat="1" ht="30" hidden="1">
      <c r="B232" s="278" t="s">
        <v>558</v>
      </c>
      <c r="C232" s="275" t="s">
        <v>543</v>
      </c>
      <c r="D232" s="275" t="s">
        <v>545</v>
      </c>
      <c r="E232" s="283" t="s">
        <v>61</v>
      </c>
      <c r="F232" s="275" t="s">
        <v>438</v>
      </c>
      <c r="G232" s="275" t="s">
        <v>212</v>
      </c>
      <c r="H232" s="276">
        <v>1901.7</v>
      </c>
      <c r="I232" s="272"/>
      <c r="J232" s="277">
        <f>'Прил.5'!J239</f>
        <v>1901.7</v>
      </c>
      <c r="K232" s="277">
        <f>'Прил.5'!K239</f>
        <v>0</v>
      </c>
      <c r="L232" s="277">
        <f>'Прил.5'!L239</f>
        <v>1901.7</v>
      </c>
    </row>
    <row r="233" spans="2:12" s="282" customFormat="1" ht="105.75" hidden="1">
      <c r="B233" s="279" t="s">
        <v>169</v>
      </c>
      <c r="C233" s="275" t="s">
        <v>543</v>
      </c>
      <c r="D233" s="275" t="s">
        <v>545</v>
      </c>
      <c r="E233" s="283" t="s">
        <v>55</v>
      </c>
      <c r="F233" s="264"/>
      <c r="G233" s="275"/>
      <c r="H233" s="276">
        <f>H234</f>
        <v>53917.3</v>
      </c>
      <c r="I233" s="272"/>
      <c r="J233" s="277">
        <f>'Прил.5'!J240</f>
        <v>53917.3</v>
      </c>
      <c r="K233" s="277">
        <f>'Прил.5'!K240</f>
        <v>3951.4</v>
      </c>
      <c r="L233" s="277">
        <f>'Прил.5'!L240</f>
        <v>57868.700000000004</v>
      </c>
    </row>
    <row r="234" spans="2:12" s="282" customFormat="1" ht="30" hidden="1">
      <c r="B234" s="278" t="s">
        <v>45</v>
      </c>
      <c r="C234" s="275" t="s">
        <v>543</v>
      </c>
      <c r="D234" s="275" t="s">
        <v>545</v>
      </c>
      <c r="E234" s="283" t="s">
        <v>55</v>
      </c>
      <c r="F234" s="275" t="s">
        <v>46</v>
      </c>
      <c r="G234" s="275"/>
      <c r="H234" s="276">
        <f>H235</f>
        <v>53917.3</v>
      </c>
      <c r="I234" s="272"/>
      <c r="J234" s="277">
        <f>'Прил.5'!J241</f>
        <v>53917.3</v>
      </c>
      <c r="K234" s="277">
        <f>'Прил.5'!K241</f>
        <v>3951.4</v>
      </c>
      <c r="L234" s="277">
        <f>'Прил.5'!L241</f>
        <v>57868.700000000004</v>
      </c>
    </row>
    <row r="235" spans="2:12" s="282" customFormat="1" ht="30" hidden="1">
      <c r="B235" s="278" t="s">
        <v>439</v>
      </c>
      <c r="C235" s="275" t="s">
        <v>543</v>
      </c>
      <c r="D235" s="275" t="s">
        <v>545</v>
      </c>
      <c r="E235" s="283" t="s">
        <v>55</v>
      </c>
      <c r="F235" s="275" t="s">
        <v>438</v>
      </c>
      <c r="G235" s="275"/>
      <c r="H235" s="276">
        <f>H236</f>
        <v>53917.3</v>
      </c>
      <c r="I235" s="272"/>
      <c r="J235" s="277">
        <f>'Прил.5'!J242</f>
        <v>53917.3</v>
      </c>
      <c r="K235" s="277">
        <f>'Прил.5'!K242</f>
        <v>3951.4</v>
      </c>
      <c r="L235" s="277">
        <f>'Прил.5'!L242</f>
        <v>57868.700000000004</v>
      </c>
    </row>
    <row r="236" spans="2:12" s="282" customFormat="1" ht="30" hidden="1">
      <c r="B236" s="278" t="s">
        <v>558</v>
      </c>
      <c r="C236" s="275" t="s">
        <v>543</v>
      </c>
      <c r="D236" s="275" t="s">
        <v>545</v>
      </c>
      <c r="E236" s="283" t="s">
        <v>55</v>
      </c>
      <c r="F236" s="275" t="s">
        <v>438</v>
      </c>
      <c r="G236" s="275" t="s">
        <v>212</v>
      </c>
      <c r="H236" s="276">
        <v>53917.3</v>
      </c>
      <c r="I236" s="277"/>
      <c r="J236" s="277">
        <f>'Прил.5'!J243</f>
        <v>53917.3</v>
      </c>
      <c r="K236" s="277">
        <f>'Прил.5'!K243</f>
        <v>3951.4</v>
      </c>
      <c r="L236" s="277">
        <f>'Прил.5'!L243</f>
        <v>57868.700000000004</v>
      </c>
    </row>
    <row r="237" spans="2:12" s="282" customFormat="1" ht="45.75" hidden="1">
      <c r="B237" s="279" t="s">
        <v>170</v>
      </c>
      <c r="C237" s="275" t="s">
        <v>543</v>
      </c>
      <c r="D237" s="275" t="s">
        <v>545</v>
      </c>
      <c r="E237" s="280" t="s">
        <v>60</v>
      </c>
      <c r="F237" s="274"/>
      <c r="G237" s="274"/>
      <c r="H237" s="276">
        <f>H238</f>
        <v>3155.3</v>
      </c>
      <c r="I237" s="272"/>
      <c r="J237" s="277">
        <f>'Прил.5'!J244</f>
        <v>3155.3</v>
      </c>
      <c r="K237" s="277">
        <f>'Прил.5'!K244</f>
        <v>0</v>
      </c>
      <c r="L237" s="277">
        <f>'Прил.5'!L244</f>
        <v>3155.3</v>
      </c>
    </row>
    <row r="238" spans="2:12" s="282" customFormat="1" ht="30.75" hidden="1">
      <c r="B238" s="278" t="s">
        <v>45</v>
      </c>
      <c r="C238" s="275" t="s">
        <v>543</v>
      </c>
      <c r="D238" s="275" t="s">
        <v>545</v>
      </c>
      <c r="E238" s="280" t="s">
        <v>60</v>
      </c>
      <c r="F238" s="275" t="s">
        <v>46</v>
      </c>
      <c r="G238" s="275"/>
      <c r="H238" s="276">
        <f>H239</f>
        <v>3155.3</v>
      </c>
      <c r="I238" s="272"/>
      <c r="J238" s="277">
        <f>'Прил.5'!J245</f>
        <v>3155.3</v>
      </c>
      <c r="K238" s="277">
        <f>'Прил.5'!K245</f>
        <v>0</v>
      </c>
      <c r="L238" s="277">
        <f>'Прил.5'!L245</f>
        <v>3155.3</v>
      </c>
    </row>
    <row r="239" spans="2:12" s="282" customFormat="1" ht="30.75" hidden="1">
      <c r="B239" s="278" t="s">
        <v>439</v>
      </c>
      <c r="C239" s="275" t="s">
        <v>543</v>
      </c>
      <c r="D239" s="275" t="s">
        <v>545</v>
      </c>
      <c r="E239" s="280" t="s">
        <v>60</v>
      </c>
      <c r="F239" s="275" t="s">
        <v>438</v>
      </c>
      <c r="G239" s="275"/>
      <c r="H239" s="276">
        <f>H240</f>
        <v>3155.3</v>
      </c>
      <c r="I239" s="272"/>
      <c r="J239" s="277">
        <f>'Прил.5'!J246</f>
        <v>3155.3</v>
      </c>
      <c r="K239" s="277">
        <f>'Прил.5'!K246</f>
        <v>0</v>
      </c>
      <c r="L239" s="277">
        <f>'Прил.5'!L246</f>
        <v>3155.3</v>
      </c>
    </row>
    <row r="240" spans="2:12" s="282" customFormat="1" ht="30.75" hidden="1">
      <c r="B240" s="278" t="s">
        <v>558</v>
      </c>
      <c r="C240" s="275" t="s">
        <v>543</v>
      </c>
      <c r="D240" s="275" t="s">
        <v>545</v>
      </c>
      <c r="E240" s="280" t="s">
        <v>60</v>
      </c>
      <c r="F240" s="275" t="s">
        <v>438</v>
      </c>
      <c r="G240" s="275" t="s">
        <v>212</v>
      </c>
      <c r="H240" s="276">
        <v>3155.3</v>
      </c>
      <c r="I240" s="272"/>
      <c r="J240" s="277">
        <f>'Прил.5'!J247</f>
        <v>3155.3</v>
      </c>
      <c r="K240" s="277">
        <f>'Прил.5'!K247</f>
        <v>0</v>
      </c>
      <c r="L240" s="277">
        <f>'Прил.5'!L247</f>
        <v>3155.3</v>
      </c>
    </row>
    <row r="241" spans="2:12" s="282" customFormat="1" ht="45.75" hidden="1">
      <c r="B241" s="279" t="s">
        <v>7</v>
      </c>
      <c r="C241" s="275" t="s">
        <v>543</v>
      </c>
      <c r="D241" s="275" t="s">
        <v>545</v>
      </c>
      <c r="E241" s="275" t="s">
        <v>6</v>
      </c>
      <c r="F241" s="274"/>
      <c r="G241" s="274"/>
      <c r="H241" s="277"/>
      <c r="I241" s="277">
        <f>I242</f>
        <v>970</v>
      </c>
      <c r="J241" s="277">
        <f>'Прил.5'!J248</f>
        <v>970</v>
      </c>
      <c r="K241" s="277">
        <f>'Прил.5'!K248</f>
        <v>0</v>
      </c>
      <c r="L241" s="277">
        <f>'Прил.5'!L248</f>
        <v>970</v>
      </c>
    </row>
    <row r="242" spans="2:12" s="282" customFormat="1" ht="30" hidden="1">
      <c r="B242" s="278" t="s">
        <v>158</v>
      </c>
      <c r="C242" s="275" t="s">
        <v>543</v>
      </c>
      <c r="D242" s="275" t="s">
        <v>545</v>
      </c>
      <c r="E242" s="275" t="s">
        <v>6</v>
      </c>
      <c r="F242" s="275" t="s">
        <v>159</v>
      </c>
      <c r="G242" s="275"/>
      <c r="H242" s="277"/>
      <c r="I242" s="277">
        <f>I243</f>
        <v>970</v>
      </c>
      <c r="J242" s="277">
        <f>'Прил.5'!J249</f>
        <v>970</v>
      </c>
      <c r="K242" s="277">
        <f>'Прил.5'!K249</f>
        <v>0</v>
      </c>
      <c r="L242" s="277">
        <f>'Прил.5'!L249</f>
        <v>970</v>
      </c>
    </row>
    <row r="243" spans="2:12" s="282" customFormat="1" ht="30" hidden="1">
      <c r="B243" s="278" t="s">
        <v>558</v>
      </c>
      <c r="C243" s="275" t="s">
        <v>543</v>
      </c>
      <c r="D243" s="275" t="s">
        <v>545</v>
      </c>
      <c r="E243" s="275" t="s">
        <v>6</v>
      </c>
      <c r="F243" s="275" t="s">
        <v>159</v>
      </c>
      <c r="G243" s="275" t="s">
        <v>212</v>
      </c>
      <c r="H243" s="277"/>
      <c r="I243" s="277">
        <v>970</v>
      </c>
      <c r="J243" s="277">
        <f>'Прил.5'!J250</f>
        <v>970</v>
      </c>
      <c r="K243" s="277">
        <f>'Прил.5'!K250</f>
        <v>0</v>
      </c>
      <c r="L243" s="277">
        <f>'Прил.5'!L250</f>
        <v>970</v>
      </c>
    </row>
    <row r="244" spans="2:12" s="282" customFormat="1" ht="30.75" hidden="1">
      <c r="B244" s="278" t="s">
        <v>172</v>
      </c>
      <c r="C244" s="275" t="s">
        <v>543</v>
      </c>
      <c r="D244" s="275" t="s">
        <v>545</v>
      </c>
      <c r="E244" s="280" t="s">
        <v>62</v>
      </c>
      <c r="F244" s="275"/>
      <c r="G244" s="275"/>
      <c r="H244" s="276">
        <f>H245</f>
        <v>21427.899999999998</v>
      </c>
      <c r="I244" s="272"/>
      <c r="J244" s="277">
        <f>'Прил.5'!J251</f>
        <v>21427.899999999998</v>
      </c>
      <c r="K244" s="277">
        <f>'Прил.5'!K251</f>
        <v>0</v>
      </c>
      <c r="L244" s="277">
        <f>'Прил.5'!L251</f>
        <v>21427.899999999998</v>
      </c>
    </row>
    <row r="245" spans="2:12" s="282" customFormat="1" ht="30.75" hidden="1">
      <c r="B245" s="278" t="s">
        <v>45</v>
      </c>
      <c r="C245" s="275" t="s">
        <v>543</v>
      </c>
      <c r="D245" s="275" t="s">
        <v>545</v>
      </c>
      <c r="E245" s="280" t="s">
        <v>62</v>
      </c>
      <c r="F245" s="275" t="s">
        <v>46</v>
      </c>
      <c r="G245" s="275"/>
      <c r="H245" s="276">
        <f>H246+H248</f>
        <v>21427.899999999998</v>
      </c>
      <c r="I245" s="272"/>
      <c r="J245" s="277">
        <f>'Прил.5'!J252</f>
        <v>21427.899999999998</v>
      </c>
      <c r="K245" s="277">
        <f>'Прил.5'!K252</f>
        <v>0</v>
      </c>
      <c r="L245" s="277">
        <f>'Прил.5'!L252</f>
        <v>21427.899999999998</v>
      </c>
    </row>
    <row r="246" spans="2:12" s="282" customFormat="1" ht="30.75" hidden="1">
      <c r="B246" s="278" t="s">
        <v>439</v>
      </c>
      <c r="C246" s="275" t="s">
        <v>543</v>
      </c>
      <c r="D246" s="275" t="s">
        <v>545</v>
      </c>
      <c r="E246" s="280" t="s">
        <v>62</v>
      </c>
      <c r="F246" s="275" t="s">
        <v>438</v>
      </c>
      <c r="G246" s="275"/>
      <c r="H246" s="276">
        <f>H247</f>
        <v>21306.3</v>
      </c>
      <c r="I246" s="272"/>
      <c r="J246" s="277">
        <f>'Прил.5'!J253</f>
        <v>21306.3</v>
      </c>
      <c r="K246" s="277">
        <f>'Прил.5'!K253</f>
        <v>0</v>
      </c>
      <c r="L246" s="277">
        <f>'Прил.5'!L253</f>
        <v>21306.3</v>
      </c>
    </row>
    <row r="247" spans="2:12" s="282" customFormat="1" ht="30.75" hidden="1">
      <c r="B247" s="278" t="s">
        <v>580</v>
      </c>
      <c r="C247" s="275" t="s">
        <v>543</v>
      </c>
      <c r="D247" s="275" t="s">
        <v>545</v>
      </c>
      <c r="E247" s="280" t="s">
        <v>62</v>
      </c>
      <c r="F247" s="275" t="s">
        <v>438</v>
      </c>
      <c r="G247" s="275" t="s">
        <v>569</v>
      </c>
      <c r="H247" s="276">
        <v>21306.3</v>
      </c>
      <c r="I247" s="272"/>
      <c r="J247" s="277">
        <f>'Прил.5'!J254</f>
        <v>21306.3</v>
      </c>
      <c r="K247" s="277">
        <f>'Прил.5'!K254</f>
        <v>0</v>
      </c>
      <c r="L247" s="277">
        <f>'Прил.5'!L254</f>
        <v>21306.3</v>
      </c>
    </row>
    <row r="248" spans="2:12" s="282" customFormat="1" ht="30.75" hidden="1">
      <c r="B248" s="278" t="s">
        <v>158</v>
      </c>
      <c r="C248" s="275" t="s">
        <v>543</v>
      </c>
      <c r="D248" s="275" t="s">
        <v>545</v>
      </c>
      <c r="E248" s="280" t="s">
        <v>62</v>
      </c>
      <c r="F248" s="264">
        <v>612</v>
      </c>
      <c r="G248" s="275"/>
      <c r="H248" s="276">
        <f>H249</f>
        <v>121.6</v>
      </c>
      <c r="I248" s="272"/>
      <c r="J248" s="277">
        <f>'Прил.5'!J255</f>
        <v>121.6</v>
      </c>
      <c r="K248" s="277">
        <f>'Прил.5'!K255</f>
        <v>0</v>
      </c>
      <c r="L248" s="277">
        <f>'Прил.5'!L255</f>
        <v>121.6</v>
      </c>
    </row>
    <row r="249" spans="2:12" s="282" customFormat="1" ht="30.75" hidden="1">
      <c r="B249" s="278" t="s">
        <v>580</v>
      </c>
      <c r="C249" s="275" t="s">
        <v>543</v>
      </c>
      <c r="D249" s="275" t="s">
        <v>545</v>
      </c>
      <c r="E249" s="280" t="s">
        <v>62</v>
      </c>
      <c r="F249" s="264">
        <v>612</v>
      </c>
      <c r="G249" s="275" t="s">
        <v>569</v>
      </c>
      <c r="H249" s="276">
        <v>121.6</v>
      </c>
      <c r="I249" s="277"/>
      <c r="J249" s="277">
        <f>'Прил.5'!J256</f>
        <v>121.6</v>
      </c>
      <c r="K249" s="277">
        <f>'Прил.5'!K256</f>
        <v>0</v>
      </c>
      <c r="L249" s="277">
        <f>'Прил.5'!L256</f>
        <v>121.6</v>
      </c>
    </row>
    <row r="250" spans="2:12" s="282" customFormat="1" ht="30.75" hidden="1">
      <c r="B250" s="278" t="s">
        <v>173</v>
      </c>
      <c r="C250" s="275" t="s">
        <v>543</v>
      </c>
      <c r="D250" s="275" t="s">
        <v>545</v>
      </c>
      <c r="E250" s="280" t="s">
        <v>63</v>
      </c>
      <c r="F250" s="264"/>
      <c r="G250" s="275"/>
      <c r="H250" s="276">
        <f>H251</f>
        <v>6407.9</v>
      </c>
      <c r="I250" s="277"/>
      <c r="J250" s="277">
        <f>'Прил.5'!J257</f>
        <v>6407.9</v>
      </c>
      <c r="K250" s="277">
        <f>'Прил.5'!K257</f>
        <v>0</v>
      </c>
      <c r="L250" s="277">
        <f>'Прил.5'!L257</f>
        <v>6407.9</v>
      </c>
    </row>
    <row r="251" spans="2:12" s="282" customFormat="1" ht="30.75" hidden="1">
      <c r="B251" s="278" t="s">
        <v>45</v>
      </c>
      <c r="C251" s="275" t="s">
        <v>543</v>
      </c>
      <c r="D251" s="275" t="s">
        <v>545</v>
      </c>
      <c r="E251" s="280" t="s">
        <v>63</v>
      </c>
      <c r="F251" s="275" t="s">
        <v>46</v>
      </c>
      <c r="G251" s="275"/>
      <c r="H251" s="276">
        <f>H252+H254</f>
        <v>6407.9</v>
      </c>
      <c r="I251" s="277"/>
      <c r="J251" s="277">
        <f>'Прил.5'!J258</f>
        <v>6407.9</v>
      </c>
      <c r="K251" s="277">
        <f>'Прил.5'!K258</f>
        <v>0</v>
      </c>
      <c r="L251" s="277">
        <f>'Прил.5'!L258</f>
        <v>6407.9</v>
      </c>
    </row>
    <row r="252" spans="2:12" s="282" customFormat="1" ht="30.75" hidden="1">
      <c r="B252" s="278" t="s">
        <v>439</v>
      </c>
      <c r="C252" s="275" t="s">
        <v>543</v>
      </c>
      <c r="D252" s="275" t="s">
        <v>545</v>
      </c>
      <c r="E252" s="280" t="s">
        <v>63</v>
      </c>
      <c r="F252" s="275" t="s">
        <v>438</v>
      </c>
      <c r="G252" s="275"/>
      <c r="H252" s="276">
        <f>H253</f>
        <v>6357.9</v>
      </c>
      <c r="I252" s="277"/>
      <c r="J252" s="277">
        <f>'Прил.5'!J259</f>
        <v>6357.9</v>
      </c>
      <c r="K252" s="277">
        <f>'Прил.5'!K259</f>
        <v>0</v>
      </c>
      <c r="L252" s="277">
        <f>'Прил.5'!L259</f>
        <v>6357.9</v>
      </c>
    </row>
    <row r="253" spans="2:12" s="282" customFormat="1" ht="30.75" hidden="1">
      <c r="B253" s="278" t="s">
        <v>580</v>
      </c>
      <c r="C253" s="275" t="s">
        <v>543</v>
      </c>
      <c r="D253" s="275" t="s">
        <v>545</v>
      </c>
      <c r="E253" s="280" t="s">
        <v>63</v>
      </c>
      <c r="F253" s="275" t="s">
        <v>438</v>
      </c>
      <c r="G253" s="275" t="s">
        <v>569</v>
      </c>
      <c r="H253" s="276">
        <v>6357.9</v>
      </c>
      <c r="I253" s="277"/>
      <c r="J253" s="277">
        <f>'Прил.5'!J260</f>
        <v>6357.9</v>
      </c>
      <c r="K253" s="277">
        <f>'Прил.5'!K260</f>
        <v>0</v>
      </c>
      <c r="L253" s="277">
        <f>'Прил.5'!L260</f>
        <v>6357.9</v>
      </c>
    </row>
    <row r="254" spans="2:12" s="282" customFormat="1" ht="30.75" hidden="1">
      <c r="B254" s="278" t="s">
        <v>158</v>
      </c>
      <c r="C254" s="275" t="s">
        <v>543</v>
      </c>
      <c r="D254" s="275" t="s">
        <v>545</v>
      </c>
      <c r="E254" s="280" t="s">
        <v>63</v>
      </c>
      <c r="F254" s="264">
        <v>612</v>
      </c>
      <c r="G254" s="275"/>
      <c r="H254" s="276">
        <f>H255</f>
        <v>50</v>
      </c>
      <c r="I254" s="277"/>
      <c r="J254" s="277">
        <f>'Прил.5'!J261</f>
        <v>50</v>
      </c>
      <c r="K254" s="277">
        <f>'Прил.5'!K261</f>
        <v>0</v>
      </c>
      <c r="L254" s="277">
        <f>'Прил.5'!L261</f>
        <v>50</v>
      </c>
    </row>
    <row r="255" spans="2:12" s="282" customFormat="1" ht="30.75" hidden="1">
      <c r="B255" s="278" t="s">
        <v>580</v>
      </c>
      <c r="C255" s="275" t="s">
        <v>543</v>
      </c>
      <c r="D255" s="275" t="s">
        <v>545</v>
      </c>
      <c r="E255" s="280" t="s">
        <v>63</v>
      </c>
      <c r="F255" s="264">
        <v>612</v>
      </c>
      <c r="G255" s="275" t="s">
        <v>569</v>
      </c>
      <c r="H255" s="276">
        <v>50</v>
      </c>
      <c r="I255" s="277"/>
      <c r="J255" s="277">
        <f>'Прил.5'!J262</f>
        <v>50</v>
      </c>
      <c r="K255" s="277">
        <f>'Прил.5'!K262</f>
        <v>0</v>
      </c>
      <c r="L255" s="277">
        <f>'Прил.5'!L262</f>
        <v>50</v>
      </c>
    </row>
    <row r="256" spans="2:12" s="282" customFormat="1" ht="45" hidden="1">
      <c r="B256" s="278" t="s">
        <v>298</v>
      </c>
      <c r="C256" s="275" t="s">
        <v>543</v>
      </c>
      <c r="D256" s="275" t="s">
        <v>545</v>
      </c>
      <c r="E256" s="294" t="s">
        <v>297</v>
      </c>
      <c r="F256" s="275"/>
      <c r="G256" s="295"/>
      <c r="H256" s="275"/>
      <c r="I256" s="296"/>
      <c r="J256" s="277">
        <f>'Прил.5'!J263</f>
        <v>0</v>
      </c>
      <c r="K256" s="277">
        <f>'Прил.5'!K263</f>
        <v>60</v>
      </c>
      <c r="L256" s="277">
        <f>'Прил.5'!L263</f>
        <v>60</v>
      </c>
    </row>
    <row r="257" spans="2:12" s="282" customFormat="1" ht="30.75" hidden="1">
      <c r="B257" s="278" t="s">
        <v>45</v>
      </c>
      <c r="C257" s="275" t="s">
        <v>543</v>
      </c>
      <c r="D257" s="275" t="s">
        <v>545</v>
      </c>
      <c r="E257" s="294" t="s">
        <v>297</v>
      </c>
      <c r="F257" s="275" t="s">
        <v>46</v>
      </c>
      <c r="G257" s="295"/>
      <c r="H257" s="275"/>
      <c r="I257" s="296"/>
      <c r="J257" s="277">
        <f>'Прил.5'!J264</f>
        <v>0</v>
      </c>
      <c r="K257" s="277">
        <f>'Прил.5'!K264</f>
        <v>60</v>
      </c>
      <c r="L257" s="277">
        <f>'Прил.5'!L264</f>
        <v>60</v>
      </c>
    </row>
    <row r="258" spans="2:12" s="282" customFormat="1" ht="30.75" hidden="1">
      <c r="B258" s="278" t="s">
        <v>158</v>
      </c>
      <c r="C258" s="275" t="s">
        <v>543</v>
      </c>
      <c r="D258" s="275" t="s">
        <v>545</v>
      </c>
      <c r="E258" s="294" t="s">
        <v>297</v>
      </c>
      <c r="F258" s="275" t="s">
        <v>159</v>
      </c>
      <c r="G258" s="295"/>
      <c r="H258" s="275"/>
      <c r="I258" s="296"/>
      <c r="J258" s="277">
        <f>'Прил.5'!J265</f>
        <v>0</v>
      </c>
      <c r="K258" s="277">
        <f>'Прил.5'!K265</f>
        <v>60</v>
      </c>
      <c r="L258" s="277">
        <f>'Прил.5'!L265</f>
        <v>60</v>
      </c>
    </row>
    <row r="259" spans="2:12" s="282" customFormat="1" ht="30.75" hidden="1">
      <c r="B259" s="278" t="s">
        <v>580</v>
      </c>
      <c r="C259" s="275" t="s">
        <v>543</v>
      </c>
      <c r="D259" s="275" t="s">
        <v>545</v>
      </c>
      <c r="E259" s="294" t="s">
        <v>297</v>
      </c>
      <c r="F259" s="275" t="s">
        <v>159</v>
      </c>
      <c r="G259" s="268">
        <v>2</v>
      </c>
      <c r="H259" s="275" t="s">
        <v>569</v>
      </c>
      <c r="I259" s="296"/>
      <c r="J259" s="277">
        <f>'Прил.5'!J266</f>
        <v>0</v>
      </c>
      <c r="K259" s="277">
        <f>'Прил.5'!K266</f>
        <v>60</v>
      </c>
      <c r="L259" s="277">
        <f>'Прил.5'!L266</f>
        <v>60</v>
      </c>
    </row>
    <row r="260" spans="2:12" s="282" customFormat="1" ht="30.75" hidden="1">
      <c r="B260" s="278" t="s">
        <v>30</v>
      </c>
      <c r="C260" s="275" t="s">
        <v>543</v>
      </c>
      <c r="D260" s="275" t="s">
        <v>545</v>
      </c>
      <c r="E260" s="280" t="s">
        <v>31</v>
      </c>
      <c r="F260" s="264"/>
      <c r="G260" s="275"/>
      <c r="H260" s="276">
        <f>H261+H266+H271+H276</f>
        <v>674.3</v>
      </c>
      <c r="I260" s="277"/>
      <c r="J260" s="277">
        <f>'Прил.5'!J267</f>
        <v>674.3</v>
      </c>
      <c r="K260" s="277">
        <f>'Прил.5'!K267</f>
        <v>0</v>
      </c>
      <c r="L260" s="277">
        <f>'Прил.5'!L267</f>
        <v>674.3</v>
      </c>
    </row>
    <row r="261" spans="2:12" s="282" customFormat="1" ht="45" hidden="1">
      <c r="B261" s="278" t="s">
        <v>32</v>
      </c>
      <c r="C261" s="275" t="s">
        <v>543</v>
      </c>
      <c r="D261" s="275" t="s">
        <v>545</v>
      </c>
      <c r="E261" s="283" t="s">
        <v>33</v>
      </c>
      <c r="F261" s="264"/>
      <c r="G261" s="275"/>
      <c r="H261" s="276">
        <f>H262</f>
        <v>26.5</v>
      </c>
      <c r="I261" s="277"/>
      <c r="J261" s="277">
        <f>'Прил.5'!J268</f>
        <v>26.5</v>
      </c>
      <c r="K261" s="277">
        <f>'Прил.5'!K268</f>
        <v>0</v>
      </c>
      <c r="L261" s="277">
        <f>'Прил.5'!L268</f>
        <v>26.5</v>
      </c>
    </row>
    <row r="262" spans="2:12" s="282" customFormat="1" ht="45" hidden="1">
      <c r="B262" s="278" t="s">
        <v>34</v>
      </c>
      <c r="C262" s="275" t="s">
        <v>543</v>
      </c>
      <c r="D262" s="275" t="s">
        <v>545</v>
      </c>
      <c r="E262" s="283" t="s">
        <v>35</v>
      </c>
      <c r="F262" s="264"/>
      <c r="G262" s="275"/>
      <c r="H262" s="276">
        <f>H263</f>
        <v>26.5</v>
      </c>
      <c r="I262" s="277"/>
      <c r="J262" s="277">
        <f>'Прил.5'!J269</f>
        <v>26.5</v>
      </c>
      <c r="K262" s="277">
        <f>'Прил.5'!K269</f>
        <v>0</v>
      </c>
      <c r="L262" s="277">
        <f>'Прил.5'!L269</f>
        <v>26.5</v>
      </c>
    </row>
    <row r="263" spans="2:12" s="282" customFormat="1" ht="30" hidden="1">
      <c r="B263" s="278" t="s">
        <v>45</v>
      </c>
      <c r="C263" s="275" t="s">
        <v>543</v>
      </c>
      <c r="D263" s="275" t="s">
        <v>545</v>
      </c>
      <c r="E263" s="283" t="s">
        <v>35</v>
      </c>
      <c r="F263" s="264">
        <v>600</v>
      </c>
      <c r="G263" s="275"/>
      <c r="H263" s="276">
        <f>H264</f>
        <v>26.5</v>
      </c>
      <c r="I263" s="277"/>
      <c r="J263" s="277">
        <f>'Прил.5'!J270</f>
        <v>26.5</v>
      </c>
      <c r="K263" s="277">
        <f>'Прил.5'!K270</f>
        <v>0</v>
      </c>
      <c r="L263" s="277">
        <f>'Прил.5'!L270</f>
        <v>26.5</v>
      </c>
    </row>
    <row r="264" spans="2:12" s="282" customFormat="1" ht="30" hidden="1">
      <c r="B264" s="278" t="s">
        <v>158</v>
      </c>
      <c r="C264" s="275" t="s">
        <v>543</v>
      </c>
      <c r="D264" s="275" t="s">
        <v>545</v>
      </c>
      <c r="E264" s="283" t="s">
        <v>35</v>
      </c>
      <c r="F264" s="264">
        <v>612</v>
      </c>
      <c r="G264" s="275"/>
      <c r="H264" s="276">
        <f>H265</f>
        <v>26.5</v>
      </c>
      <c r="I264" s="277"/>
      <c r="J264" s="277">
        <f>'Прил.5'!J271</f>
        <v>26.5</v>
      </c>
      <c r="K264" s="277">
        <f>'Прил.5'!K271</f>
        <v>0</v>
      </c>
      <c r="L264" s="277">
        <f>'Прил.5'!L271</f>
        <v>26.5</v>
      </c>
    </row>
    <row r="265" spans="2:12" s="282" customFormat="1" ht="30" hidden="1">
      <c r="B265" s="278" t="s">
        <v>580</v>
      </c>
      <c r="C265" s="275" t="s">
        <v>543</v>
      </c>
      <c r="D265" s="275" t="s">
        <v>545</v>
      </c>
      <c r="E265" s="283" t="s">
        <v>35</v>
      </c>
      <c r="F265" s="264">
        <v>612</v>
      </c>
      <c r="G265" s="275" t="s">
        <v>569</v>
      </c>
      <c r="H265" s="276">
        <v>26.5</v>
      </c>
      <c r="I265" s="277"/>
      <c r="J265" s="277">
        <f>'Прил.5'!J272</f>
        <v>26.5</v>
      </c>
      <c r="K265" s="277">
        <f>'Прил.5'!K272</f>
        <v>0</v>
      </c>
      <c r="L265" s="277">
        <f>'Прил.5'!L272</f>
        <v>26.5</v>
      </c>
    </row>
    <row r="266" spans="2:12" s="282" customFormat="1" ht="45" hidden="1">
      <c r="B266" s="278" t="s">
        <v>56</v>
      </c>
      <c r="C266" s="275" t="s">
        <v>543</v>
      </c>
      <c r="D266" s="275" t="s">
        <v>545</v>
      </c>
      <c r="E266" s="283" t="s">
        <v>57</v>
      </c>
      <c r="F266" s="264"/>
      <c r="G266" s="275"/>
      <c r="H266" s="276">
        <f>H267</f>
        <v>20</v>
      </c>
      <c r="I266" s="277"/>
      <c r="J266" s="277">
        <f>'Прил.5'!J273</f>
        <v>20</v>
      </c>
      <c r="K266" s="277">
        <f>'Прил.5'!K273</f>
        <v>0</v>
      </c>
      <c r="L266" s="277">
        <f>'Прил.5'!L273</f>
        <v>20</v>
      </c>
    </row>
    <row r="267" spans="2:12" s="282" customFormat="1" ht="45" hidden="1">
      <c r="B267" s="278" t="s">
        <v>58</v>
      </c>
      <c r="C267" s="275" t="s">
        <v>543</v>
      </c>
      <c r="D267" s="275" t="s">
        <v>545</v>
      </c>
      <c r="E267" s="283" t="s">
        <v>59</v>
      </c>
      <c r="F267" s="264"/>
      <c r="G267" s="275"/>
      <c r="H267" s="276">
        <f>H268</f>
        <v>20</v>
      </c>
      <c r="I267" s="277"/>
      <c r="J267" s="277">
        <f>'Прил.5'!J274</f>
        <v>20</v>
      </c>
      <c r="K267" s="277">
        <f>'Прил.5'!K274</f>
        <v>0</v>
      </c>
      <c r="L267" s="277">
        <f>'Прил.5'!L274</f>
        <v>20</v>
      </c>
    </row>
    <row r="268" spans="2:12" s="282" customFormat="1" ht="30" hidden="1">
      <c r="B268" s="278" t="s">
        <v>45</v>
      </c>
      <c r="C268" s="275" t="s">
        <v>543</v>
      </c>
      <c r="D268" s="275" t="s">
        <v>545</v>
      </c>
      <c r="E268" s="283" t="s">
        <v>59</v>
      </c>
      <c r="F268" s="275" t="s">
        <v>46</v>
      </c>
      <c r="G268" s="275"/>
      <c r="H268" s="276">
        <f>H269</f>
        <v>20</v>
      </c>
      <c r="I268" s="277"/>
      <c r="J268" s="277">
        <f>'Прил.5'!J275</f>
        <v>20</v>
      </c>
      <c r="K268" s="277">
        <f>'Прил.5'!K275</f>
        <v>0</v>
      </c>
      <c r="L268" s="277">
        <f>'Прил.5'!L275</f>
        <v>20</v>
      </c>
    </row>
    <row r="269" spans="2:12" s="282" customFormat="1" ht="30" hidden="1">
      <c r="B269" s="278" t="s">
        <v>158</v>
      </c>
      <c r="C269" s="275" t="s">
        <v>543</v>
      </c>
      <c r="D269" s="275" t="s">
        <v>545</v>
      </c>
      <c r="E269" s="283" t="s">
        <v>59</v>
      </c>
      <c r="F269" s="264">
        <v>612</v>
      </c>
      <c r="G269" s="275"/>
      <c r="H269" s="276">
        <f>H270</f>
        <v>20</v>
      </c>
      <c r="I269" s="277"/>
      <c r="J269" s="277">
        <f>'Прил.5'!J276</f>
        <v>20</v>
      </c>
      <c r="K269" s="277">
        <f>'Прил.5'!K276</f>
        <v>0</v>
      </c>
      <c r="L269" s="277">
        <f>'Прил.5'!L276</f>
        <v>20</v>
      </c>
    </row>
    <row r="270" spans="2:12" s="282" customFormat="1" ht="30" hidden="1">
      <c r="B270" s="278" t="s">
        <v>580</v>
      </c>
      <c r="C270" s="275" t="s">
        <v>543</v>
      </c>
      <c r="D270" s="275" t="s">
        <v>545</v>
      </c>
      <c r="E270" s="283" t="s">
        <v>59</v>
      </c>
      <c r="F270" s="264">
        <v>612</v>
      </c>
      <c r="G270" s="275" t="s">
        <v>569</v>
      </c>
      <c r="H270" s="276">
        <v>20</v>
      </c>
      <c r="I270" s="277"/>
      <c r="J270" s="277">
        <f>'Прил.5'!J277</f>
        <v>20</v>
      </c>
      <c r="K270" s="277">
        <f>'Прил.5'!K277</f>
        <v>0</v>
      </c>
      <c r="L270" s="277">
        <f>'Прил.5'!L277</f>
        <v>20</v>
      </c>
    </row>
    <row r="271" spans="2:12" s="282" customFormat="1" ht="45" hidden="1">
      <c r="B271" s="278" t="s">
        <v>64</v>
      </c>
      <c r="C271" s="275" t="s">
        <v>543</v>
      </c>
      <c r="D271" s="275" t="s">
        <v>545</v>
      </c>
      <c r="E271" s="283" t="s">
        <v>65</v>
      </c>
      <c r="F271" s="264"/>
      <c r="G271" s="275"/>
      <c r="H271" s="276">
        <f>H272</f>
        <v>67</v>
      </c>
      <c r="I271" s="277"/>
      <c r="J271" s="277">
        <f>'Прил.5'!J278</f>
        <v>67</v>
      </c>
      <c r="K271" s="277">
        <f>'Прил.5'!K278</f>
        <v>0</v>
      </c>
      <c r="L271" s="277">
        <f>'Прил.5'!L278</f>
        <v>67</v>
      </c>
    </row>
    <row r="272" spans="2:12" s="282" customFormat="1" ht="45" hidden="1">
      <c r="B272" s="278" t="s">
        <v>66</v>
      </c>
      <c r="C272" s="275" t="s">
        <v>543</v>
      </c>
      <c r="D272" s="275" t="s">
        <v>545</v>
      </c>
      <c r="E272" s="283" t="s">
        <v>67</v>
      </c>
      <c r="F272" s="264"/>
      <c r="G272" s="275"/>
      <c r="H272" s="276">
        <f>H273</f>
        <v>67</v>
      </c>
      <c r="I272" s="277"/>
      <c r="J272" s="277">
        <f>'Прил.5'!J279</f>
        <v>67</v>
      </c>
      <c r="K272" s="277">
        <f>'Прил.5'!K279</f>
        <v>0</v>
      </c>
      <c r="L272" s="277">
        <f>'Прил.5'!L279</f>
        <v>67</v>
      </c>
    </row>
    <row r="273" spans="2:12" s="282" customFormat="1" ht="30" hidden="1">
      <c r="B273" s="278" t="s">
        <v>45</v>
      </c>
      <c r="C273" s="275" t="s">
        <v>543</v>
      </c>
      <c r="D273" s="275" t="s">
        <v>545</v>
      </c>
      <c r="E273" s="283" t="s">
        <v>67</v>
      </c>
      <c r="F273" s="275" t="s">
        <v>46</v>
      </c>
      <c r="G273" s="275"/>
      <c r="H273" s="276">
        <f>H274</f>
        <v>67</v>
      </c>
      <c r="I273" s="277"/>
      <c r="J273" s="277">
        <f>'Прил.5'!J280</f>
        <v>67</v>
      </c>
      <c r="K273" s="277">
        <f>'Прил.5'!K280</f>
        <v>0</v>
      </c>
      <c r="L273" s="277">
        <f>'Прил.5'!L280</f>
        <v>67</v>
      </c>
    </row>
    <row r="274" spans="2:12" s="282" customFormat="1" ht="30" hidden="1">
      <c r="B274" s="278" t="s">
        <v>158</v>
      </c>
      <c r="C274" s="275" t="s">
        <v>543</v>
      </c>
      <c r="D274" s="275" t="s">
        <v>545</v>
      </c>
      <c r="E274" s="283" t="s">
        <v>67</v>
      </c>
      <c r="F274" s="264">
        <v>612</v>
      </c>
      <c r="G274" s="275"/>
      <c r="H274" s="276">
        <f>H275</f>
        <v>67</v>
      </c>
      <c r="I274" s="277"/>
      <c r="J274" s="277">
        <f>'Прил.5'!J281</f>
        <v>67</v>
      </c>
      <c r="K274" s="277">
        <f>'Прил.5'!K281</f>
        <v>0</v>
      </c>
      <c r="L274" s="277">
        <f>'Прил.5'!L281</f>
        <v>67</v>
      </c>
    </row>
    <row r="275" spans="2:12" s="282" customFormat="1" ht="30" hidden="1">
      <c r="B275" s="278" t="s">
        <v>580</v>
      </c>
      <c r="C275" s="275" t="s">
        <v>543</v>
      </c>
      <c r="D275" s="275" t="s">
        <v>545</v>
      </c>
      <c r="E275" s="283" t="s">
        <v>67</v>
      </c>
      <c r="F275" s="264">
        <v>612</v>
      </c>
      <c r="G275" s="275" t="s">
        <v>569</v>
      </c>
      <c r="H275" s="276">
        <v>67</v>
      </c>
      <c r="I275" s="277"/>
      <c r="J275" s="277">
        <f>'Прил.5'!J282</f>
        <v>67</v>
      </c>
      <c r="K275" s="277">
        <f>'Прил.5'!K282</f>
        <v>0</v>
      </c>
      <c r="L275" s="277">
        <f>'Прил.5'!L282</f>
        <v>67</v>
      </c>
    </row>
    <row r="276" spans="2:12" s="282" customFormat="1" ht="45" hidden="1">
      <c r="B276" s="278" t="s">
        <v>68</v>
      </c>
      <c r="C276" s="275" t="s">
        <v>543</v>
      </c>
      <c r="D276" s="275" t="s">
        <v>545</v>
      </c>
      <c r="E276" s="283" t="s">
        <v>69</v>
      </c>
      <c r="F276" s="264"/>
      <c r="G276" s="275"/>
      <c r="H276" s="276">
        <f>H277</f>
        <v>560.8</v>
      </c>
      <c r="I276" s="277"/>
      <c r="J276" s="277">
        <f>'Прил.5'!J283</f>
        <v>560.8</v>
      </c>
      <c r="K276" s="277">
        <f>'Прил.5'!K283</f>
        <v>0</v>
      </c>
      <c r="L276" s="277">
        <f>'Прил.5'!L283</f>
        <v>560.8</v>
      </c>
    </row>
    <row r="277" spans="2:12" s="282" customFormat="1" ht="60" hidden="1">
      <c r="B277" s="278" t="s">
        <v>146</v>
      </c>
      <c r="C277" s="275" t="s">
        <v>543</v>
      </c>
      <c r="D277" s="275" t="s">
        <v>545</v>
      </c>
      <c r="E277" s="283" t="s">
        <v>82</v>
      </c>
      <c r="F277" s="264"/>
      <c r="G277" s="275"/>
      <c r="H277" s="276">
        <f>H278</f>
        <v>560.8</v>
      </c>
      <c r="I277" s="277"/>
      <c r="J277" s="277">
        <f>'Прил.5'!J284</f>
        <v>560.8</v>
      </c>
      <c r="K277" s="277">
        <f>'Прил.5'!K284</f>
        <v>0</v>
      </c>
      <c r="L277" s="277">
        <f>'Прил.5'!L284</f>
        <v>560.8</v>
      </c>
    </row>
    <row r="278" spans="2:12" s="282" customFormat="1" ht="30" hidden="1">
      <c r="B278" s="278" t="s">
        <v>45</v>
      </c>
      <c r="C278" s="275" t="s">
        <v>543</v>
      </c>
      <c r="D278" s="275" t="s">
        <v>545</v>
      </c>
      <c r="E278" s="283" t="s">
        <v>82</v>
      </c>
      <c r="F278" s="275" t="s">
        <v>46</v>
      </c>
      <c r="G278" s="275"/>
      <c r="H278" s="276">
        <f>H279</f>
        <v>560.8</v>
      </c>
      <c r="I278" s="277"/>
      <c r="J278" s="277">
        <f>'Прил.5'!J285</f>
        <v>560.8</v>
      </c>
      <c r="K278" s="277">
        <f>'Прил.5'!K285</f>
        <v>0</v>
      </c>
      <c r="L278" s="277">
        <f>'Прил.5'!L285</f>
        <v>560.8</v>
      </c>
    </row>
    <row r="279" spans="2:12" s="282" customFormat="1" ht="30" hidden="1">
      <c r="B279" s="278" t="s">
        <v>158</v>
      </c>
      <c r="C279" s="275" t="s">
        <v>543</v>
      </c>
      <c r="D279" s="275" t="s">
        <v>545</v>
      </c>
      <c r="E279" s="283" t="s">
        <v>82</v>
      </c>
      <c r="F279" s="264">
        <v>612</v>
      </c>
      <c r="G279" s="275"/>
      <c r="H279" s="276">
        <f>H280</f>
        <v>560.8</v>
      </c>
      <c r="I279" s="277"/>
      <c r="J279" s="277">
        <f>'Прил.5'!J286</f>
        <v>560.8</v>
      </c>
      <c r="K279" s="277">
        <f>'Прил.5'!K286</f>
        <v>0</v>
      </c>
      <c r="L279" s="277">
        <f>'Прил.5'!L286</f>
        <v>560.8</v>
      </c>
    </row>
    <row r="280" spans="2:12" s="282" customFormat="1" ht="30" hidden="1">
      <c r="B280" s="278" t="s">
        <v>580</v>
      </c>
      <c r="C280" s="275" t="s">
        <v>543</v>
      </c>
      <c r="D280" s="275" t="s">
        <v>545</v>
      </c>
      <c r="E280" s="283" t="s">
        <v>82</v>
      </c>
      <c r="F280" s="264">
        <v>612</v>
      </c>
      <c r="G280" s="275" t="s">
        <v>569</v>
      </c>
      <c r="H280" s="276">
        <v>560.8</v>
      </c>
      <c r="I280" s="277"/>
      <c r="J280" s="277">
        <f>'Прил.5'!J287</f>
        <v>560.8</v>
      </c>
      <c r="K280" s="277">
        <f>'Прил.5'!K287</f>
        <v>0</v>
      </c>
      <c r="L280" s="277">
        <f>'Прил.5'!L287</f>
        <v>560.8</v>
      </c>
    </row>
    <row r="281" spans="2:12" s="282" customFormat="1" ht="15.75">
      <c r="B281" s="278" t="s">
        <v>216</v>
      </c>
      <c r="C281" s="275" t="s">
        <v>543</v>
      </c>
      <c r="D281" s="275" t="s">
        <v>546</v>
      </c>
      <c r="E281" s="275"/>
      <c r="F281" s="275"/>
      <c r="G281" s="275"/>
      <c r="H281" s="276">
        <f>H287+H298+H304+H314+H331+H282+H309+H325</f>
        <v>1375.9</v>
      </c>
      <c r="I281" s="272"/>
      <c r="J281" s="277">
        <f>'Прил.5'!J288</f>
        <v>1375.9</v>
      </c>
      <c r="K281" s="277">
        <f>'Прил.5'!K288</f>
        <v>0</v>
      </c>
      <c r="L281" s="277">
        <f>'Прил.5'!L288</f>
        <v>1375.9</v>
      </c>
    </row>
    <row r="282" spans="2:12" s="282" customFormat="1" ht="30" hidden="1">
      <c r="B282" s="279" t="s">
        <v>582</v>
      </c>
      <c r="C282" s="275" t="s">
        <v>543</v>
      </c>
      <c r="D282" s="275" t="s">
        <v>546</v>
      </c>
      <c r="E282" s="283" t="s">
        <v>583</v>
      </c>
      <c r="F282" s="274"/>
      <c r="G282" s="274"/>
      <c r="H282" s="276">
        <f>H283</f>
        <v>81.7</v>
      </c>
      <c r="I282" s="272"/>
      <c r="J282" s="277">
        <f>'Прил.5'!J289</f>
        <v>81.7</v>
      </c>
      <c r="K282" s="277">
        <f>'Прил.5'!K289</f>
        <v>0</v>
      </c>
      <c r="L282" s="277">
        <f>'Прил.5'!L289</f>
        <v>81.7</v>
      </c>
    </row>
    <row r="283" spans="2:12" s="282" customFormat="1" ht="30.75" hidden="1">
      <c r="B283" s="279" t="s">
        <v>174</v>
      </c>
      <c r="C283" s="275" t="s">
        <v>543</v>
      </c>
      <c r="D283" s="275" t="s">
        <v>546</v>
      </c>
      <c r="E283" s="283" t="s">
        <v>83</v>
      </c>
      <c r="F283" s="280"/>
      <c r="G283" s="280"/>
      <c r="H283" s="276">
        <f>H284</f>
        <v>81.7</v>
      </c>
      <c r="I283" s="272"/>
      <c r="J283" s="277">
        <f>'Прил.5'!J290</f>
        <v>81.7</v>
      </c>
      <c r="K283" s="277">
        <f>'Прил.5'!K290</f>
        <v>0</v>
      </c>
      <c r="L283" s="277">
        <f>'Прил.5'!L290</f>
        <v>81.7</v>
      </c>
    </row>
    <row r="284" spans="2:12" s="282" customFormat="1" ht="30" hidden="1">
      <c r="B284" s="279" t="s">
        <v>84</v>
      </c>
      <c r="C284" s="275" t="s">
        <v>543</v>
      </c>
      <c r="D284" s="275" t="s">
        <v>546</v>
      </c>
      <c r="E284" s="283" t="s">
        <v>83</v>
      </c>
      <c r="F284" s="280">
        <v>300</v>
      </c>
      <c r="G284" s="280"/>
      <c r="H284" s="276">
        <f>H285</f>
        <v>81.7</v>
      </c>
      <c r="I284" s="272"/>
      <c r="J284" s="277">
        <f>'Прил.5'!J291</f>
        <v>81.7</v>
      </c>
      <c r="K284" s="277">
        <f>'Прил.5'!K291</f>
        <v>0</v>
      </c>
      <c r="L284" s="277">
        <f>'Прил.5'!L291</f>
        <v>81.7</v>
      </c>
    </row>
    <row r="285" spans="2:12" s="282" customFormat="1" ht="30" hidden="1">
      <c r="B285" s="279" t="s">
        <v>317</v>
      </c>
      <c r="C285" s="275" t="s">
        <v>543</v>
      </c>
      <c r="D285" s="275" t="s">
        <v>546</v>
      </c>
      <c r="E285" s="283" t="s">
        <v>83</v>
      </c>
      <c r="F285" s="280">
        <v>320</v>
      </c>
      <c r="G285" s="280"/>
      <c r="H285" s="276">
        <f>H286</f>
        <v>81.7</v>
      </c>
      <c r="I285" s="272"/>
      <c r="J285" s="277">
        <f>'Прил.5'!J292</f>
        <v>81.7</v>
      </c>
      <c r="K285" s="277">
        <f>'Прил.5'!K292</f>
        <v>0</v>
      </c>
      <c r="L285" s="277">
        <f>'Прил.5'!L292</f>
        <v>81.7</v>
      </c>
    </row>
    <row r="286" spans="2:12" s="282" customFormat="1" ht="30" hidden="1">
      <c r="B286" s="278" t="s">
        <v>558</v>
      </c>
      <c r="C286" s="275" t="s">
        <v>543</v>
      </c>
      <c r="D286" s="275" t="s">
        <v>546</v>
      </c>
      <c r="E286" s="283" t="s">
        <v>83</v>
      </c>
      <c r="F286" s="280">
        <v>320</v>
      </c>
      <c r="G286" s="280">
        <v>3</v>
      </c>
      <c r="H286" s="276">
        <v>81.7</v>
      </c>
      <c r="I286" s="272"/>
      <c r="J286" s="277">
        <f>'Прил.5'!J293</f>
        <v>81.7</v>
      </c>
      <c r="K286" s="277">
        <f>'Прил.5'!K293</f>
        <v>0</v>
      </c>
      <c r="L286" s="277">
        <f>'Прил.5'!L293</f>
        <v>81.7</v>
      </c>
    </row>
    <row r="287" spans="2:12" s="282" customFormat="1" ht="30.75" hidden="1">
      <c r="B287" s="278" t="s">
        <v>85</v>
      </c>
      <c r="C287" s="275" t="s">
        <v>543</v>
      </c>
      <c r="D287" s="275" t="s">
        <v>546</v>
      </c>
      <c r="E287" s="280" t="s">
        <v>86</v>
      </c>
      <c r="F287" s="275"/>
      <c r="G287" s="275"/>
      <c r="H287" s="281">
        <f>H288+H293</f>
        <v>7</v>
      </c>
      <c r="I287" s="272"/>
      <c r="J287" s="277">
        <f>'Прил.5'!J294</f>
        <v>7</v>
      </c>
      <c r="K287" s="277">
        <f>'Прил.5'!K294</f>
        <v>0</v>
      </c>
      <c r="L287" s="277">
        <f>'Прил.5'!L294</f>
        <v>7</v>
      </c>
    </row>
    <row r="288" spans="2:12" s="282" customFormat="1" ht="45" hidden="1">
      <c r="B288" s="278" t="s">
        <v>87</v>
      </c>
      <c r="C288" s="275" t="s">
        <v>543</v>
      </c>
      <c r="D288" s="275" t="s">
        <v>546</v>
      </c>
      <c r="E288" s="280" t="s">
        <v>88</v>
      </c>
      <c r="F288" s="275"/>
      <c r="G288" s="275"/>
      <c r="H288" s="281">
        <f>H289</f>
        <v>1</v>
      </c>
      <c r="I288" s="272"/>
      <c r="J288" s="277">
        <f>'Прил.5'!J295</f>
        <v>1</v>
      </c>
      <c r="K288" s="277">
        <f>'Прил.5'!K295</f>
        <v>0</v>
      </c>
      <c r="L288" s="277">
        <f>'Прил.5'!L295</f>
        <v>1</v>
      </c>
    </row>
    <row r="289" spans="2:12" s="282" customFormat="1" ht="60" hidden="1">
      <c r="B289" s="278" t="s">
        <v>89</v>
      </c>
      <c r="C289" s="275" t="s">
        <v>543</v>
      </c>
      <c r="D289" s="275" t="s">
        <v>546</v>
      </c>
      <c r="E289" s="280" t="s">
        <v>90</v>
      </c>
      <c r="F289" s="264"/>
      <c r="G289" s="275"/>
      <c r="H289" s="281">
        <f>H290</f>
        <v>1</v>
      </c>
      <c r="I289" s="272"/>
      <c r="J289" s="277">
        <f>'Прил.5'!J296</f>
        <v>1</v>
      </c>
      <c r="K289" s="277">
        <f>'Прил.5'!K296</f>
        <v>0</v>
      </c>
      <c r="L289" s="277">
        <f>'Прил.5'!L296</f>
        <v>1</v>
      </c>
    </row>
    <row r="290" spans="2:12" s="282" customFormat="1" ht="30.75" hidden="1">
      <c r="B290" s="279" t="s">
        <v>592</v>
      </c>
      <c r="C290" s="275" t="s">
        <v>543</v>
      </c>
      <c r="D290" s="275" t="s">
        <v>546</v>
      </c>
      <c r="E290" s="280" t="s">
        <v>90</v>
      </c>
      <c r="F290" s="275" t="s">
        <v>593</v>
      </c>
      <c r="G290" s="275"/>
      <c r="H290" s="281">
        <f>H291</f>
        <v>1</v>
      </c>
      <c r="I290" s="272"/>
      <c r="J290" s="277">
        <f>'Прил.5'!J297</f>
        <v>1</v>
      </c>
      <c r="K290" s="277">
        <f>'Прил.5'!K297</f>
        <v>0</v>
      </c>
      <c r="L290" s="277">
        <f>'Прил.5'!L297</f>
        <v>1</v>
      </c>
    </row>
    <row r="291" spans="2:12" s="282" customFormat="1" ht="30.75" hidden="1">
      <c r="B291" s="279" t="s">
        <v>594</v>
      </c>
      <c r="C291" s="275" t="s">
        <v>543</v>
      </c>
      <c r="D291" s="275" t="s">
        <v>546</v>
      </c>
      <c r="E291" s="280" t="s">
        <v>90</v>
      </c>
      <c r="F291" s="275" t="s">
        <v>595</v>
      </c>
      <c r="G291" s="275"/>
      <c r="H291" s="281">
        <f>H292</f>
        <v>1</v>
      </c>
      <c r="I291" s="272"/>
      <c r="J291" s="277">
        <f>'Прил.5'!J298</f>
        <v>1</v>
      </c>
      <c r="K291" s="277">
        <f>'Прил.5'!K298</f>
        <v>0</v>
      </c>
      <c r="L291" s="277">
        <f>'Прил.5'!L298</f>
        <v>1</v>
      </c>
    </row>
    <row r="292" spans="2:12" s="282" customFormat="1" ht="30.75" hidden="1">
      <c r="B292" s="278" t="s">
        <v>580</v>
      </c>
      <c r="C292" s="275" t="s">
        <v>543</v>
      </c>
      <c r="D292" s="275" t="s">
        <v>546</v>
      </c>
      <c r="E292" s="280" t="s">
        <v>90</v>
      </c>
      <c r="F292" s="275" t="s">
        <v>595</v>
      </c>
      <c r="G292" s="275" t="s">
        <v>569</v>
      </c>
      <c r="H292" s="281">
        <v>1</v>
      </c>
      <c r="I292" s="272"/>
      <c r="J292" s="277">
        <f>'Прил.5'!J299</f>
        <v>1</v>
      </c>
      <c r="K292" s="277">
        <f>'Прил.5'!K299</f>
        <v>0</v>
      </c>
      <c r="L292" s="277">
        <f>'Прил.5'!L299</f>
        <v>1</v>
      </c>
    </row>
    <row r="293" spans="2:12" s="282" customFormat="1" ht="45" hidden="1">
      <c r="B293" s="278" t="s">
        <v>91</v>
      </c>
      <c r="C293" s="275" t="s">
        <v>543</v>
      </c>
      <c r="D293" s="275" t="s">
        <v>546</v>
      </c>
      <c r="E293" s="280" t="s">
        <v>92</v>
      </c>
      <c r="F293" s="275"/>
      <c r="G293" s="275"/>
      <c r="H293" s="281">
        <f>H294</f>
        <v>6</v>
      </c>
      <c r="I293" s="272"/>
      <c r="J293" s="277">
        <f>'Прил.5'!J300</f>
        <v>6</v>
      </c>
      <c r="K293" s="277">
        <f>'Прил.5'!K300</f>
        <v>0</v>
      </c>
      <c r="L293" s="277">
        <f>'Прил.5'!L300</f>
        <v>6</v>
      </c>
    </row>
    <row r="294" spans="2:12" s="282" customFormat="1" ht="45" hidden="1">
      <c r="B294" s="278" t="s">
        <v>93</v>
      </c>
      <c r="C294" s="275" t="s">
        <v>543</v>
      </c>
      <c r="D294" s="275" t="s">
        <v>546</v>
      </c>
      <c r="E294" s="280" t="s">
        <v>94</v>
      </c>
      <c r="F294" s="275"/>
      <c r="G294" s="275"/>
      <c r="H294" s="281">
        <f>H295</f>
        <v>6</v>
      </c>
      <c r="I294" s="272"/>
      <c r="J294" s="277">
        <f>'Прил.5'!J301</f>
        <v>6</v>
      </c>
      <c r="K294" s="277">
        <f>'Прил.5'!K301</f>
        <v>0</v>
      </c>
      <c r="L294" s="277">
        <f>'Прил.5'!L301</f>
        <v>6</v>
      </c>
    </row>
    <row r="295" spans="2:12" s="282" customFormat="1" ht="30.75" hidden="1">
      <c r="B295" s="279" t="s">
        <v>592</v>
      </c>
      <c r="C295" s="275" t="s">
        <v>543</v>
      </c>
      <c r="D295" s="275" t="s">
        <v>546</v>
      </c>
      <c r="E295" s="280" t="s">
        <v>94</v>
      </c>
      <c r="F295" s="275" t="s">
        <v>593</v>
      </c>
      <c r="G295" s="275"/>
      <c r="H295" s="281">
        <f>H296</f>
        <v>6</v>
      </c>
      <c r="I295" s="272"/>
      <c r="J295" s="277">
        <f>'Прил.5'!J302</f>
        <v>6</v>
      </c>
      <c r="K295" s="277">
        <f>'Прил.5'!K302</f>
        <v>0</v>
      </c>
      <c r="L295" s="277">
        <f>'Прил.5'!L302</f>
        <v>6</v>
      </c>
    </row>
    <row r="296" spans="2:12" s="282" customFormat="1" ht="30.75" hidden="1">
      <c r="B296" s="279" t="s">
        <v>594</v>
      </c>
      <c r="C296" s="275" t="s">
        <v>543</v>
      </c>
      <c r="D296" s="275" t="s">
        <v>546</v>
      </c>
      <c r="E296" s="280" t="s">
        <v>94</v>
      </c>
      <c r="F296" s="275" t="s">
        <v>595</v>
      </c>
      <c r="G296" s="275"/>
      <c r="H296" s="281">
        <f>H297</f>
        <v>6</v>
      </c>
      <c r="I296" s="272"/>
      <c r="J296" s="277">
        <f>'Прил.5'!J303</f>
        <v>6</v>
      </c>
      <c r="K296" s="277">
        <f>'Прил.5'!K303</f>
        <v>0</v>
      </c>
      <c r="L296" s="277">
        <f>'Прил.5'!L303</f>
        <v>6</v>
      </c>
    </row>
    <row r="297" spans="2:12" s="282" customFormat="1" ht="30.75" hidden="1">
      <c r="B297" s="278" t="s">
        <v>580</v>
      </c>
      <c r="C297" s="275" t="s">
        <v>543</v>
      </c>
      <c r="D297" s="275" t="s">
        <v>546</v>
      </c>
      <c r="E297" s="280" t="s">
        <v>94</v>
      </c>
      <c r="F297" s="275" t="s">
        <v>595</v>
      </c>
      <c r="G297" s="275" t="s">
        <v>569</v>
      </c>
      <c r="H297" s="281">
        <v>6</v>
      </c>
      <c r="I297" s="272"/>
      <c r="J297" s="277">
        <f>'Прил.5'!J304</f>
        <v>6</v>
      </c>
      <c r="K297" s="277">
        <f>'Прил.5'!K304</f>
        <v>0</v>
      </c>
      <c r="L297" s="277">
        <f>'Прил.5'!L304</f>
        <v>6</v>
      </c>
    </row>
    <row r="298" spans="2:12" s="282" customFormat="1" ht="30.75" hidden="1">
      <c r="B298" s="278" t="s">
        <v>423</v>
      </c>
      <c r="C298" s="275" t="s">
        <v>543</v>
      </c>
      <c r="D298" s="275" t="s">
        <v>546</v>
      </c>
      <c r="E298" s="280" t="s">
        <v>95</v>
      </c>
      <c r="F298" s="275"/>
      <c r="G298" s="275"/>
      <c r="H298" s="281">
        <f>H299</f>
        <v>6</v>
      </c>
      <c r="I298" s="272"/>
      <c r="J298" s="277">
        <f>'Прил.5'!J305</f>
        <v>6</v>
      </c>
      <c r="K298" s="277">
        <f>'Прил.5'!K305</f>
        <v>0</v>
      </c>
      <c r="L298" s="277">
        <f>'Прил.5'!L305</f>
        <v>6</v>
      </c>
    </row>
    <row r="299" spans="2:12" s="282" customFormat="1" ht="60" hidden="1">
      <c r="B299" s="278" t="s">
        <v>147</v>
      </c>
      <c r="C299" s="275" t="s">
        <v>543</v>
      </c>
      <c r="D299" s="275" t="s">
        <v>546</v>
      </c>
      <c r="E299" s="280" t="s">
        <v>97</v>
      </c>
      <c r="F299" s="275"/>
      <c r="G299" s="275"/>
      <c r="H299" s="281">
        <f>H300</f>
        <v>6</v>
      </c>
      <c r="I299" s="272"/>
      <c r="J299" s="277">
        <f>'Прил.5'!J306</f>
        <v>6</v>
      </c>
      <c r="K299" s="277">
        <f>'Прил.5'!K306</f>
        <v>0</v>
      </c>
      <c r="L299" s="277">
        <f>'Прил.5'!L306</f>
        <v>6</v>
      </c>
    </row>
    <row r="300" spans="2:12" s="282" customFormat="1" ht="60" hidden="1">
      <c r="B300" s="278" t="s">
        <v>148</v>
      </c>
      <c r="C300" s="275" t="s">
        <v>543</v>
      </c>
      <c r="D300" s="275" t="s">
        <v>546</v>
      </c>
      <c r="E300" s="297" t="s">
        <v>99</v>
      </c>
      <c r="F300" s="275"/>
      <c r="G300" s="275"/>
      <c r="H300" s="281">
        <f>H301</f>
        <v>6</v>
      </c>
      <c r="I300" s="272"/>
      <c r="J300" s="277">
        <f>'Прил.5'!J307</f>
        <v>6</v>
      </c>
      <c r="K300" s="277">
        <f>'Прил.5'!K307</f>
        <v>0</v>
      </c>
      <c r="L300" s="277">
        <f>'Прил.5'!L307</f>
        <v>6</v>
      </c>
    </row>
    <row r="301" spans="2:12" s="282" customFormat="1" ht="15.75" hidden="1">
      <c r="B301" s="279" t="s">
        <v>592</v>
      </c>
      <c r="C301" s="275" t="s">
        <v>543</v>
      </c>
      <c r="D301" s="275" t="s">
        <v>546</v>
      </c>
      <c r="E301" s="297" t="s">
        <v>99</v>
      </c>
      <c r="F301" s="275" t="s">
        <v>593</v>
      </c>
      <c r="G301" s="275"/>
      <c r="H301" s="281">
        <f>H302</f>
        <v>6</v>
      </c>
      <c r="I301" s="272"/>
      <c r="J301" s="277">
        <f>'Прил.5'!J308</f>
        <v>6</v>
      </c>
      <c r="K301" s="277">
        <f>'Прил.5'!K308</f>
        <v>0</v>
      </c>
      <c r="L301" s="277">
        <f>'Прил.5'!L308</f>
        <v>6</v>
      </c>
    </row>
    <row r="302" spans="2:12" s="282" customFormat="1" ht="30.75" hidden="1">
      <c r="B302" s="279" t="s">
        <v>594</v>
      </c>
      <c r="C302" s="275" t="s">
        <v>543</v>
      </c>
      <c r="D302" s="275" t="s">
        <v>546</v>
      </c>
      <c r="E302" s="297" t="s">
        <v>99</v>
      </c>
      <c r="F302" s="275" t="s">
        <v>595</v>
      </c>
      <c r="G302" s="275"/>
      <c r="H302" s="281">
        <f>H303</f>
        <v>6</v>
      </c>
      <c r="I302" s="272"/>
      <c r="J302" s="277">
        <f>'Прил.5'!J309</f>
        <v>6</v>
      </c>
      <c r="K302" s="277">
        <f>'Прил.5'!K309</f>
        <v>0</v>
      </c>
      <c r="L302" s="277">
        <f>'Прил.5'!L309</f>
        <v>6</v>
      </c>
    </row>
    <row r="303" spans="2:12" s="282" customFormat="1" ht="15.75" hidden="1">
      <c r="B303" s="278" t="s">
        <v>580</v>
      </c>
      <c r="C303" s="275" t="s">
        <v>543</v>
      </c>
      <c r="D303" s="275" t="s">
        <v>546</v>
      </c>
      <c r="E303" s="297" t="s">
        <v>99</v>
      </c>
      <c r="F303" s="275" t="s">
        <v>595</v>
      </c>
      <c r="G303" s="275" t="s">
        <v>569</v>
      </c>
      <c r="H303" s="281">
        <v>6</v>
      </c>
      <c r="I303" s="272"/>
      <c r="J303" s="277">
        <f>'Прил.5'!J310</f>
        <v>6</v>
      </c>
      <c r="K303" s="277">
        <f>'Прил.5'!K310</f>
        <v>0</v>
      </c>
      <c r="L303" s="277">
        <f>'Прил.5'!L310</f>
        <v>6</v>
      </c>
    </row>
    <row r="304" spans="2:12" s="282" customFormat="1" ht="30.75" hidden="1">
      <c r="B304" s="278" t="s">
        <v>100</v>
      </c>
      <c r="C304" s="275" t="s">
        <v>543</v>
      </c>
      <c r="D304" s="275" t="s">
        <v>546</v>
      </c>
      <c r="E304" s="280" t="s">
        <v>101</v>
      </c>
      <c r="F304" s="280"/>
      <c r="G304" s="280"/>
      <c r="H304" s="276">
        <f>H305</f>
        <v>73</v>
      </c>
      <c r="I304" s="272"/>
      <c r="J304" s="277">
        <f>'Прил.5'!J311</f>
        <v>73</v>
      </c>
      <c r="K304" s="277">
        <f>'Прил.5'!K311</f>
        <v>0</v>
      </c>
      <c r="L304" s="277">
        <f>'Прил.5'!L311</f>
        <v>73</v>
      </c>
    </row>
    <row r="305" spans="2:12" s="282" customFormat="1" ht="30.75" hidden="1">
      <c r="B305" s="278" t="s">
        <v>102</v>
      </c>
      <c r="C305" s="275" t="s">
        <v>543</v>
      </c>
      <c r="D305" s="275" t="s">
        <v>546</v>
      </c>
      <c r="E305" s="280" t="s">
        <v>103</v>
      </c>
      <c r="F305" s="280"/>
      <c r="G305" s="280"/>
      <c r="H305" s="276">
        <f>H306</f>
        <v>73</v>
      </c>
      <c r="I305" s="272"/>
      <c r="J305" s="277">
        <f>'Прил.5'!J312</f>
        <v>73</v>
      </c>
      <c r="K305" s="277">
        <f>'Прил.5'!K312</f>
        <v>0</v>
      </c>
      <c r="L305" s="277">
        <f>'Прил.5'!L312</f>
        <v>73</v>
      </c>
    </row>
    <row r="306" spans="2:12" s="282" customFormat="1" ht="30.75" hidden="1">
      <c r="B306" s="279" t="s">
        <v>592</v>
      </c>
      <c r="C306" s="275" t="s">
        <v>543</v>
      </c>
      <c r="D306" s="275" t="s">
        <v>546</v>
      </c>
      <c r="E306" s="280" t="s">
        <v>103</v>
      </c>
      <c r="F306" s="275" t="s">
        <v>593</v>
      </c>
      <c r="G306" s="275"/>
      <c r="H306" s="276">
        <f>H307</f>
        <v>73</v>
      </c>
      <c r="I306" s="272"/>
      <c r="J306" s="277">
        <f>'Прил.5'!J313</f>
        <v>73</v>
      </c>
      <c r="K306" s="277">
        <f>'Прил.5'!K313</f>
        <v>0</v>
      </c>
      <c r="L306" s="277">
        <f>'Прил.5'!L313</f>
        <v>73</v>
      </c>
    </row>
    <row r="307" spans="2:12" s="282" customFormat="1" ht="30.75" hidden="1">
      <c r="B307" s="279" t="s">
        <v>594</v>
      </c>
      <c r="C307" s="275" t="s">
        <v>543</v>
      </c>
      <c r="D307" s="275" t="s">
        <v>546</v>
      </c>
      <c r="E307" s="280" t="s">
        <v>103</v>
      </c>
      <c r="F307" s="275" t="s">
        <v>595</v>
      </c>
      <c r="G307" s="275"/>
      <c r="H307" s="276">
        <f>H308</f>
        <v>73</v>
      </c>
      <c r="I307" s="272"/>
      <c r="J307" s="277">
        <f>'Прил.5'!J314</f>
        <v>73</v>
      </c>
      <c r="K307" s="277">
        <f>'Прил.5'!K314</f>
        <v>0</v>
      </c>
      <c r="L307" s="277">
        <f>'Прил.5'!L314</f>
        <v>73</v>
      </c>
    </row>
    <row r="308" spans="2:12" s="282" customFormat="1" ht="30.75" hidden="1">
      <c r="B308" s="278" t="s">
        <v>580</v>
      </c>
      <c r="C308" s="275" t="s">
        <v>543</v>
      </c>
      <c r="D308" s="275" t="s">
        <v>546</v>
      </c>
      <c r="E308" s="280" t="s">
        <v>103</v>
      </c>
      <c r="F308" s="275" t="s">
        <v>595</v>
      </c>
      <c r="G308" s="275" t="s">
        <v>569</v>
      </c>
      <c r="H308" s="276">
        <v>73</v>
      </c>
      <c r="I308" s="272"/>
      <c r="J308" s="277">
        <f>'Прил.5'!J315</f>
        <v>73</v>
      </c>
      <c r="K308" s="277">
        <f>'Прил.5'!K315</f>
        <v>0</v>
      </c>
      <c r="L308" s="277">
        <f>'Прил.5'!L315</f>
        <v>73</v>
      </c>
    </row>
    <row r="309" spans="2:12" s="282" customFormat="1" ht="30" hidden="1">
      <c r="B309" s="278" t="s">
        <v>104</v>
      </c>
      <c r="C309" s="275" t="s">
        <v>543</v>
      </c>
      <c r="D309" s="275" t="s">
        <v>546</v>
      </c>
      <c r="E309" s="275" t="s">
        <v>105</v>
      </c>
      <c r="F309" s="275"/>
      <c r="G309" s="275"/>
      <c r="H309" s="276">
        <f>H310</f>
        <v>1</v>
      </c>
      <c r="I309" s="272"/>
      <c r="J309" s="277">
        <f>'Прил.5'!J316</f>
        <v>1</v>
      </c>
      <c r="K309" s="277">
        <f>'Прил.5'!K316</f>
        <v>0</v>
      </c>
      <c r="L309" s="277">
        <f>'Прил.5'!L316</f>
        <v>1</v>
      </c>
    </row>
    <row r="310" spans="2:12" s="282" customFormat="1" ht="30" hidden="1">
      <c r="B310" s="278" t="s">
        <v>106</v>
      </c>
      <c r="C310" s="275" t="s">
        <v>543</v>
      </c>
      <c r="D310" s="275" t="s">
        <v>546</v>
      </c>
      <c r="E310" s="275" t="s">
        <v>107</v>
      </c>
      <c r="F310" s="275"/>
      <c r="G310" s="275"/>
      <c r="H310" s="276">
        <f>H311</f>
        <v>1</v>
      </c>
      <c r="I310" s="272"/>
      <c r="J310" s="277">
        <f>'Прил.5'!J317</f>
        <v>1</v>
      </c>
      <c r="K310" s="277">
        <f>'Прил.5'!K317</f>
        <v>0</v>
      </c>
      <c r="L310" s="277">
        <f>'Прил.5'!L317</f>
        <v>1</v>
      </c>
    </row>
    <row r="311" spans="2:12" s="282" customFormat="1" ht="30" hidden="1">
      <c r="B311" s="279" t="s">
        <v>592</v>
      </c>
      <c r="C311" s="275" t="s">
        <v>543</v>
      </c>
      <c r="D311" s="275" t="s">
        <v>546</v>
      </c>
      <c r="E311" s="275" t="s">
        <v>107</v>
      </c>
      <c r="F311" s="275" t="s">
        <v>593</v>
      </c>
      <c r="G311" s="275"/>
      <c r="H311" s="276">
        <f>H312</f>
        <v>1</v>
      </c>
      <c r="I311" s="272"/>
      <c r="J311" s="277">
        <f>'Прил.5'!J318</f>
        <v>1</v>
      </c>
      <c r="K311" s="277">
        <f>'Прил.5'!K318</f>
        <v>0</v>
      </c>
      <c r="L311" s="277">
        <f>'Прил.5'!L318</f>
        <v>1</v>
      </c>
    </row>
    <row r="312" spans="2:12" s="282" customFormat="1" ht="30.75" hidden="1">
      <c r="B312" s="279" t="s">
        <v>594</v>
      </c>
      <c r="C312" s="275" t="s">
        <v>543</v>
      </c>
      <c r="D312" s="275" t="s">
        <v>546</v>
      </c>
      <c r="E312" s="275" t="s">
        <v>107</v>
      </c>
      <c r="F312" s="275" t="s">
        <v>595</v>
      </c>
      <c r="G312" s="275"/>
      <c r="H312" s="276">
        <f>H313</f>
        <v>1</v>
      </c>
      <c r="I312" s="272"/>
      <c r="J312" s="277">
        <f>'Прил.5'!J319</f>
        <v>1</v>
      </c>
      <c r="K312" s="277">
        <f>'Прил.5'!K319</f>
        <v>0</v>
      </c>
      <c r="L312" s="277">
        <f>'Прил.5'!L319</f>
        <v>1</v>
      </c>
    </row>
    <row r="313" spans="2:12" s="282" customFormat="1" ht="30" hidden="1">
      <c r="B313" s="278" t="s">
        <v>580</v>
      </c>
      <c r="C313" s="275" t="s">
        <v>543</v>
      </c>
      <c r="D313" s="275" t="s">
        <v>546</v>
      </c>
      <c r="E313" s="275" t="s">
        <v>107</v>
      </c>
      <c r="F313" s="275" t="s">
        <v>595</v>
      </c>
      <c r="G313" s="275" t="s">
        <v>569</v>
      </c>
      <c r="H313" s="276">
        <v>1</v>
      </c>
      <c r="I313" s="272"/>
      <c r="J313" s="277">
        <f>'Прил.5'!J320</f>
        <v>1</v>
      </c>
      <c r="K313" s="277">
        <f>'Прил.5'!K320</f>
        <v>0</v>
      </c>
      <c r="L313" s="277">
        <f>'Прил.5'!L320</f>
        <v>1</v>
      </c>
    </row>
    <row r="314" spans="2:12" s="282" customFormat="1" ht="30" hidden="1">
      <c r="B314" s="278" t="s">
        <v>579</v>
      </c>
      <c r="C314" s="275" t="s">
        <v>543</v>
      </c>
      <c r="D314" s="275" t="s">
        <v>546</v>
      </c>
      <c r="E314" s="275" t="s">
        <v>108</v>
      </c>
      <c r="F314" s="275"/>
      <c r="G314" s="275"/>
      <c r="H314" s="276">
        <f>H315</f>
        <v>1082.2</v>
      </c>
      <c r="I314" s="272"/>
      <c r="J314" s="277">
        <f>'Прил.5'!J321</f>
        <v>1082.2</v>
      </c>
      <c r="K314" s="277">
        <f>'Прил.5'!K321</f>
        <v>0</v>
      </c>
      <c r="L314" s="277">
        <f>'Прил.5'!L321</f>
        <v>1082.2</v>
      </c>
    </row>
    <row r="315" spans="2:12" s="282" customFormat="1" ht="30" hidden="1">
      <c r="B315" s="278" t="s">
        <v>578</v>
      </c>
      <c r="C315" s="275" t="s">
        <v>543</v>
      </c>
      <c r="D315" s="275" t="s">
        <v>546</v>
      </c>
      <c r="E315" s="275" t="s">
        <v>109</v>
      </c>
      <c r="F315" s="274"/>
      <c r="G315" s="275"/>
      <c r="H315" s="276">
        <f>H316+H319+H322</f>
        <v>1082.2</v>
      </c>
      <c r="I315" s="272"/>
      <c r="J315" s="277">
        <f>'Прил.5'!J322</f>
        <v>1082.2</v>
      </c>
      <c r="K315" s="277">
        <f>'Прил.5'!K322</f>
        <v>0</v>
      </c>
      <c r="L315" s="277">
        <f>'Прил.5'!L322</f>
        <v>1082.2</v>
      </c>
    </row>
    <row r="316" spans="2:12" s="282" customFormat="1" ht="30" hidden="1">
      <c r="B316" s="279" t="s">
        <v>592</v>
      </c>
      <c r="C316" s="275" t="s">
        <v>543</v>
      </c>
      <c r="D316" s="275" t="s">
        <v>546</v>
      </c>
      <c r="E316" s="275" t="s">
        <v>109</v>
      </c>
      <c r="F316" s="275" t="s">
        <v>593</v>
      </c>
      <c r="G316" s="275"/>
      <c r="H316" s="276">
        <f>H317</f>
        <v>34.8</v>
      </c>
      <c r="I316" s="272"/>
      <c r="J316" s="277">
        <f>'Прил.5'!J323</f>
        <v>34.8</v>
      </c>
      <c r="K316" s="277">
        <f>'Прил.5'!K323</f>
        <v>-18.6</v>
      </c>
      <c r="L316" s="277">
        <f>'Прил.5'!L323</f>
        <v>16.199999999999996</v>
      </c>
    </row>
    <row r="317" spans="2:12" s="282" customFormat="1" ht="30.75" hidden="1">
      <c r="B317" s="279" t="s">
        <v>594</v>
      </c>
      <c r="C317" s="275" t="s">
        <v>543</v>
      </c>
      <c r="D317" s="275" t="s">
        <v>546</v>
      </c>
      <c r="E317" s="275" t="s">
        <v>109</v>
      </c>
      <c r="F317" s="275" t="s">
        <v>595</v>
      </c>
      <c r="G317" s="275"/>
      <c r="H317" s="276">
        <f>H318</f>
        <v>34.8</v>
      </c>
      <c r="I317" s="272"/>
      <c r="J317" s="277">
        <f>'Прил.5'!J324</f>
        <v>34.8</v>
      </c>
      <c r="K317" s="277">
        <f>'Прил.5'!K324</f>
        <v>-18.6</v>
      </c>
      <c r="L317" s="277">
        <f>'Прил.5'!L324</f>
        <v>16.199999999999996</v>
      </c>
    </row>
    <row r="318" spans="2:12" s="282" customFormat="1" ht="30" hidden="1">
      <c r="B318" s="278" t="s">
        <v>580</v>
      </c>
      <c r="C318" s="275" t="s">
        <v>543</v>
      </c>
      <c r="D318" s="275" t="s">
        <v>546</v>
      </c>
      <c r="E318" s="275" t="s">
        <v>109</v>
      </c>
      <c r="F318" s="275" t="s">
        <v>595</v>
      </c>
      <c r="G318" s="275" t="s">
        <v>569</v>
      </c>
      <c r="H318" s="276">
        <v>34.8</v>
      </c>
      <c r="I318" s="272"/>
      <c r="J318" s="277">
        <f>'Прил.5'!J325</f>
        <v>34.8</v>
      </c>
      <c r="K318" s="277">
        <f>'Прил.5'!K325</f>
        <v>-18.6</v>
      </c>
      <c r="L318" s="277">
        <f>'Прил.5'!L325</f>
        <v>16.199999999999996</v>
      </c>
    </row>
    <row r="319" spans="2:12" s="282" customFormat="1" ht="30" hidden="1">
      <c r="B319" s="279" t="s">
        <v>84</v>
      </c>
      <c r="C319" s="275" t="s">
        <v>543</v>
      </c>
      <c r="D319" s="275" t="s">
        <v>546</v>
      </c>
      <c r="E319" s="275" t="s">
        <v>109</v>
      </c>
      <c r="F319" s="280">
        <v>300</v>
      </c>
      <c r="G319" s="275"/>
      <c r="H319" s="276">
        <f>H320</f>
        <v>297.7</v>
      </c>
      <c r="I319" s="272"/>
      <c r="J319" s="277">
        <f>'Прил.5'!J326</f>
        <v>297.7</v>
      </c>
      <c r="K319" s="277">
        <f>'Прил.5'!K326</f>
        <v>-229.1</v>
      </c>
      <c r="L319" s="277">
        <f>'Прил.5'!L326</f>
        <v>68.6</v>
      </c>
    </row>
    <row r="320" spans="2:12" s="282" customFormat="1" ht="30" hidden="1">
      <c r="B320" s="279" t="s">
        <v>317</v>
      </c>
      <c r="C320" s="275" t="s">
        <v>543</v>
      </c>
      <c r="D320" s="275" t="s">
        <v>546</v>
      </c>
      <c r="E320" s="275" t="s">
        <v>109</v>
      </c>
      <c r="F320" s="280">
        <v>320</v>
      </c>
      <c r="G320" s="275"/>
      <c r="H320" s="276">
        <f>H321</f>
        <v>297.7</v>
      </c>
      <c r="I320" s="272"/>
      <c r="J320" s="277">
        <f>'Прил.5'!J327</f>
        <v>297.7</v>
      </c>
      <c r="K320" s="277">
        <f>'Прил.5'!K327</f>
        <v>-229.1</v>
      </c>
      <c r="L320" s="277">
        <f>'Прил.5'!L327</f>
        <v>68.6</v>
      </c>
    </row>
    <row r="321" spans="2:12" s="282" customFormat="1" ht="30" hidden="1">
      <c r="B321" s="278" t="s">
        <v>580</v>
      </c>
      <c r="C321" s="275" t="s">
        <v>543</v>
      </c>
      <c r="D321" s="275" t="s">
        <v>546</v>
      </c>
      <c r="E321" s="275" t="s">
        <v>109</v>
      </c>
      <c r="F321" s="280">
        <v>320</v>
      </c>
      <c r="G321" s="275" t="s">
        <v>569</v>
      </c>
      <c r="H321" s="276">
        <v>297.7</v>
      </c>
      <c r="I321" s="272"/>
      <c r="J321" s="277">
        <f>'Прил.5'!J328</f>
        <v>297.7</v>
      </c>
      <c r="K321" s="277">
        <f>'Прил.5'!K328</f>
        <v>-229.1</v>
      </c>
      <c r="L321" s="277">
        <f>'Прил.5'!L328</f>
        <v>68.6</v>
      </c>
    </row>
    <row r="322" spans="2:12" s="282" customFormat="1" ht="30" hidden="1">
      <c r="B322" s="278" t="s">
        <v>45</v>
      </c>
      <c r="C322" s="275" t="s">
        <v>543</v>
      </c>
      <c r="D322" s="275" t="s">
        <v>546</v>
      </c>
      <c r="E322" s="275" t="s">
        <v>109</v>
      </c>
      <c r="F322" s="275" t="s">
        <v>46</v>
      </c>
      <c r="G322" s="275"/>
      <c r="H322" s="276">
        <f>H323</f>
        <v>749.7</v>
      </c>
      <c r="I322" s="272"/>
      <c r="J322" s="277">
        <f>'Прил.5'!J329</f>
        <v>749.7</v>
      </c>
      <c r="K322" s="277">
        <f>'Прил.5'!K329</f>
        <v>247.7</v>
      </c>
      <c r="L322" s="277">
        <f>'Прил.5'!L329</f>
        <v>997.4000000000001</v>
      </c>
    </row>
    <row r="323" spans="2:12" s="282" customFormat="1" ht="30" hidden="1">
      <c r="B323" s="278" t="s">
        <v>439</v>
      </c>
      <c r="C323" s="275" t="s">
        <v>543</v>
      </c>
      <c r="D323" s="275" t="s">
        <v>546</v>
      </c>
      <c r="E323" s="275" t="s">
        <v>109</v>
      </c>
      <c r="F323" s="275" t="s">
        <v>438</v>
      </c>
      <c r="G323" s="275"/>
      <c r="H323" s="276">
        <f>H324</f>
        <v>749.7</v>
      </c>
      <c r="I323" s="272"/>
      <c r="J323" s="277">
        <f>'Прил.5'!J330</f>
        <v>749.7</v>
      </c>
      <c r="K323" s="277">
        <f>'Прил.5'!K330</f>
        <v>247.7</v>
      </c>
      <c r="L323" s="277">
        <f>'Прил.5'!L330</f>
        <v>997.4000000000001</v>
      </c>
    </row>
    <row r="324" spans="2:12" s="282" customFormat="1" ht="30" hidden="1">
      <c r="B324" s="278" t="s">
        <v>580</v>
      </c>
      <c r="C324" s="275" t="s">
        <v>543</v>
      </c>
      <c r="D324" s="275" t="s">
        <v>546</v>
      </c>
      <c r="E324" s="275" t="s">
        <v>109</v>
      </c>
      <c r="F324" s="275" t="s">
        <v>438</v>
      </c>
      <c r="G324" s="275" t="s">
        <v>569</v>
      </c>
      <c r="H324" s="276">
        <v>749.7</v>
      </c>
      <c r="I324" s="272"/>
      <c r="J324" s="277">
        <f>'Прил.5'!J331</f>
        <v>749.7</v>
      </c>
      <c r="K324" s="277">
        <f>'Прил.5'!K331</f>
        <v>247.7</v>
      </c>
      <c r="L324" s="277">
        <f>'Прил.5'!L331</f>
        <v>997.4000000000001</v>
      </c>
    </row>
    <row r="325" spans="2:12" s="282" customFormat="1" ht="45.75" hidden="1">
      <c r="B325" s="288" t="s">
        <v>77</v>
      </c>
      <c r="C325" s="275" t="s">
        <v>543</v>
      </c>
      <c r="D325" s="275" t="s">
        <v>546</v>
      </c>
      <c r="E325" s="298" t="s">
        <v>76</v>
      </c>
      <c r="F325" s="275"/>
      <c r="G325" s="275"/>
      <c r="H325" s="276">
        <f>H326</f>
        <v>60</v>
      </c>
      <c r="I325" s="277">
        <f>I326</f>
        <v>0</v>
      </c>
      <c r="J325" s="277">
        <f>'Прил.5'!J332</f>
        <v>60</v>
      </c>
      <c r="K325" s="277">
        <f>'Прил.5'!K332</f>
        <v>0</v>
      </c>
      <c r="L325" s="277">
        <f>'Прил.5'!L332</f>
        <v>60</v>
      </c>
    </row>
    <row r="326" spans="2:12" s="282" customFormat="1" ht="30" hidden="1">
      <c r="B326" s="278" t="s">
        <v>45</v>
      </c>
      <c r="C326" s="275" t="s">
        <v>543</v>
      </c>
      <c r="D326" s="275" t="s">
        <v>546</v>
      </c>
      <c r="E326" s="298" t="s">
        <v>76</v>
      </c>
      <c r="F326" s="275" t="s">
        <v>46</v>
      </c>
      <c r="G326" s="275"/>
      <c r="H326" s="276">
        <f>H327</f>
        <v>60</v>
      </c>
      <c r="I326" s="277">
        <f>I327+I329</f>
        <v>0</v>
      </c>
      <c r="J326" s="277">
        <f>'Прил.5'!J333</f>
        <v>60</v>
      </c>
      <c r="K326" s="277">
        <f>'Прил.5'!K333</f>
        <v>0</v>
      </c>
      <c r="L326" s="277">
        <f>'Прил.5'!L333</f>
        <v>60</v>
      </c>
    </row>
    <row r="327" spans="2:12" s="282" customFormat="1" ht="30" hidden="1">
      <c r="B327" s="278" t="s">
        <v>439</v>
      </c>
      <c r="C327" s="275" t="s">
        <v>543</v>
      </c>
      <c r="D327" s="275" t="s">
        <v>546</v>
      </c>
      <c r="E327" s="298" t="s">
        <v>76</v>
      </c>
      <c r="F327" s="275" t="s">
        <v>438</v>
      </c>
      <c r="G327" s="275"/>
      <c r="H327" s="276">
        <f>H328</f>
        <v>60</v>
      </c>
      <c r="I327" s="277">
        <f>I328</f>
        <v>-9</v>
      </c>
      <c r="J327" s="277">
        <f>'Прил.5'!J334</f>
        <v>51</v>
      </c>
      <c r="K327" s="277">
        <f>'Прил.5'!K334</f>
        <v>0</v>
      </c>
      <c r="L327" s="277">
        <f>'Прил.5'!L334</f>
        <v>51</v>
      </c>
    </row>
    <row r="328" spans="2:12" s="282" customFormat="1" ht="15.75" hidden="1">
      <c r="B328" s="278" t="s">
        <v>580</v>
      </c>
      <c r="C328" s="275" t="s">
        <v>543</v>
      </c>
      <c r="D328" s="275" t="s">
        <v>546</v>
      </c>
      <c r="E328" s="298" t="s">
        <v>76</v>
      </c>
      <c r="F328" s="275" t="s">
        <v>438</v>
      </c>
      <c r="G328" s="275" t="s">
        <v>569</v>
      </c>
      <c r="H328" s="276">
        <v>60</v>
      </c>
      <c r="I328" s="277">
        <v>-9</v>
      </c>
      <c r="J328" s="277">
        <f>'Прил.5'!J335</f>
        <v>51</v>
      </c>
      <c r="K328" s="277">
        <f>'Прил.5'!K335</f>
        <v>0</v>
      </c>
      <c r="L328" s="277">
        <f>'Прил.5'!L335</f>
        <v>51</v>
      </c>
    </row>
    <row r="329" spans="2:12" s="282" customFormat="1" ht="15.75" hidden="1">
      <c r="B329" s="278" t="s">
        <v>158</v>
      </c>
      <c r="C329" s="275" t="s">
        <v>543</v>
      </c>
      <c r="D329" s="275" t="s">
        <v>546</v>
      </c>
      <c r="E329" s="298" t="s">
        <v>76</v>
      </c>
      <c r="F329" s="275" t="s">
        <v>159</v>
      </c>
      <c r="G329" s="275"/>
      <c r="H329" s="276"/>
      <c r="I329" s="277">
        <f>I330</f>
        <v>9</v>
      </c>
      <c r="J329" s="277">
        <f>'Прил.5'!J336</f>
        <v>9</v>
      </c>
      <c r="K329" s="277">
        <f>'Прил.5'!K336</f>
        <v>0</v>
      </c>
      <c r="L329" s="277">
        <f>'Прил.5'!L336</f>
        <v>9</v>
      </c>
    </row>
    <row r="330" spans="2:12" s="282" customFormat="1" ht="15.75" hidden="1">
      <c r="B330" s="278" t="s">
        <v>580</v>
      </c>
      <c r="C330" s="275" t="s">
        <v>543</v>
      </c>
      <c r="D330" s="275" t="s">
        <v>546</v>
      </c>
      <c r="E330" s="298" t="s">
        <v>76</v>
      </c>
      <c r="F330" s="275" t="s">
        <v>159</v>
      </c>
      <c r="G330" s="275" t="s">
        <v>569</v>
      </c>
      <c r="H330" s="276"/>
      <c r="I330" s="277">
        <v>9</v>
      </c>
      <c r="J330" s="277">
        <f>'Прил.5'!J337</f>
        <v>9</v>
      </c>
      <c r="K330" s="277">
        <f>'Прил.5'!K337</f>
        <v>0</v>
      </c>
      <c r="L330" s="277">
        <f>'Прил.5'!L337</f>
        <v>9</v>
      </c>
    </row>
    <row r="331" spans="2:12" s="282" customFormat="1" ht="30.75" hidden="1">
      <c r="B331" s="278" t="s">
        <v>110</v>
      </c>
      <c r="C331" s="275" t="s">
        <v>543</v>
      </c>
      <c r="D331" s="275" t="s">
        <v>546</v>
      </c>
      <c r="E331" s="280" t="s">
        <v>111</v>
      </c>
      <c r="F331" s="280"/>
      <c r="G331" s="280"/>
      <c r="H331" s="276">
        <f>H332+H337+H342</f>
        <v>65</v>
      </c>
      <c r="I331" s="272"/>
      <c r="J331" s="277">
        <f>'Прил.5'!J338</f>
        <v>65</v>
      </c>
      <c r="K331" s="277">
        <f>'Прил.5'!K338</f>
        <v>0</v>
      </c>
      <c r="L331" s="277">
        <f>'Прил.5'!L338</f>
        <v>65</v>
      </c>
    </row>
    <row r="332" spans="2:12" s="282" customFormat="1" ht="45" hidden="1">
      <c r="B332" s="278" t="s">
        <v>112</v>
      </c>
      <c r="C332" s="275" t="s">
        <v>543</v>
      </c>
      <c r="D332" s="275" t="s">
        <v>546</v>
      </c>
      <c r="E332" s="280" t="s">
        <v>113</v>
      </c>
      <c r="F332" s="280"/>
      <c r="G332" s="280"/>
      <c r="H332" s="276">
        <f>H333</f>
        <v>35.5</v>
      </c>
      <c r="I332" s="272"/>
      <c r="J332" s="277">
        <f>'Прил.5'!J339</f>
        <v>35.5</v>
      </c>
      <c r="K332" s="277">
        <f>'Прил.5'!K339</f>
        <v>0</v>
      </c>
      <c r="L332" s="277">
        <f>'Прил.5'!L339</f>
        <v>35.5</v>
      </c>
    </row>
    <row r="333" spans="2:12" ht="45" hidden="1">
      <c r="B333" s="278" t="s">
        <v>114</v>
      </c>
      <c r="C333" s="275" t="s">
        <v>543</v>
      </c>
      <c r="D333" s="275" t="s">
        <v>546</v>
      </c>
      <c r="E333" s="280" t="s">
        <v>115</v>
      </c>
      <c r="F333" s="275"/>
      <c r="G333" s="275"/>
      <c r="H333" s="276">
        <f>H334</f>
        <v>35.5</v>
      </c>
      <c r="I333" s="277"/>
      <c r="J333" s="277">
        <f>'Прил.5'!J340</f>
        <v>35.5</v>
      </c>
      <c r="K333" s="277">
        <f>'Прил.5'!K340</f>
        <v>0</v>
      </c>
      <c r="L333" s="277">
        <f>'Прил.5'!L340</f>
        <v>35.5</v>
      </c>
    </row>
    <row r="334" spans="2:12" ht="30" hidden="1">
      <c r="B334" s="279" t="s">
        <v>592</v>
      </c>
      <c r="C334" s="275" t="s">
        <v>543</v>
      </c>
      <c r="D334" s="275" t="s">
        <v>546</v>
      </c>
      <c r="E334" s="280" t="s">
        <v>115</v>
      </c>
      <c r="F334" s="275" t="s">
        <v>593</v>
      </c>
      <c r="G334" s="275"/>
      <c r="H334" s="276">
        <f>H335</f>
        <v>35.5</v>
      </c>
      <c r="I334" s="277"/>
      <c r="J334" s="277">
        <f>'Прил.5'!J341</f>
        <v>35.5</v>
      </c>
      <c r="K334" s="277">
        <f>'Прил.5'!K341</f>
        <v>0</v>
      </c>
      <c r="L334" s="277">
        <f>'Прил.5'!L341</f>
        <v>35.5</v>
      </c>
    </row>
    <row r="335" spans="2:12" ht="30" hidden="1">
      <c r="B335" s="279" t="s">
        <v>594</v>
      </c>
      <c r="C335" s="275" t="s">
        <v>543</v>
      </c>
      <c r="D335" s="275" t="s">
        <v>546</v>
      </c>
      <c r="E335" s="280" t="s">
        <v>115</v>
      </c>
      <c r="F335" s="275" t="s">
        <v>595</v>
      </c>
      <c r="G335" s="275"/>
      <c r="H335" s="276">
        <f>H336</f>
        <v>35.5</v>
      </c>
      <c r="I335" s="277"/>
      <c r="J335" s="277">
        <f>'Прил.5'!J342</f>
        <v>35.5</v>
      </c>
      <c r="K335" s="277">
        <f>'Прил.5'!K342</f>
        <v>0</v>
      </c>
      <c r="L335" s="277">
        <f>'Прил.5'!L342</f>
        <v>35.5</v>
      </c>
    </row>
    <row r="336" spans="2:12" ht="30" hidden="1">
      <c r="B336" s="278" t="s">
        <v>580</v>
      </c>
      <c r="C336" s="275" t="s">
        <v>543</v>
      </c>
      <c r="D336" s="275" t="s">
        <v>546</v>
      </c>
      <c r="E336" s="280" t="s">
        <v>115</v>
      </c>
      <c r="F336" s="275" t="s">
        <v>595</v>
      </c>
      <c r="G336" s="275" t="s">
        <v>569</v>
      </c>
      <c r="H336" s="281">
        <v>35.5</v>
      </c>
      <c r="I336" s="277"/>
      <c r="J336" s="277">
        <f>'Прил.5'!J343</f>
        <v>35.5</v>
      </c>
      <c r="K336" s="277">
        <f>'Прил.5'!K343</f>
        <v>0</v>
      </c>
      <c r="L336" s="277">
        <f>'Прил.5'!L343</f>
        <v>35.5</v>
      </c>
    </row>
    <row r="337" spans="2:12" ht="45" hidden="1">
      <c r="B337" s="278" t="s">
        <v>116</v>
      </c>
      <c r="C337" s="275" t="s">
        <v>543</v>
      </c>
      <c r="D337" s="275" t="s">
        <v>546</v>
      </c>
      <c r="E337" s="280" t="s">
        <v>117</v>
      </c>
      <c r="F337" s="275"/>
      <c r="G337" s="275"/>
      <c r="H337" s="276">
        <f>H338</f>
        <v>18</v>
      </c>
      <c r="I337" s="277"/>
      <c r="J337" s="277">
        <f>'Прил.5'!J344</f>
        <v>18</v>
      </c>
      <c r="K337" s="277">
        <f>'Прил.5'!K344</f>
        <v>0</v>
      </c>
      <c r="L337" s="277">
        <f>'Прил.5'!L344</f>
        <v>18</v>
      </c>
    </row>
    <row r="338" spans="2:12" ht="45" hidden="1">
      <c r="B338" s="278" t="s">
        <v>118</v>
      </c>
      <c r="C338" s="275" t="s">
        <v>543</v>
      </c>
      <c r="D338" s="275" t="s">
        <v>546</v>
      </c>
      <c r="E338" s="280" t="s">
        <v>119</v>
      </c>
      <c r="F338" s="264"/>
      <c r="G338" s="275"/>
      <c r="H338" s="276">
        <f>H339</f>
        <v>18</v>
      </c>
      <c r="I338" s="277"/>
      <c r="J338" s="277">
        <f>'Прил.5'!J345</f>
        <v>18</v>
      </c>
      <c r="K338" s="277">
        <f>'Прил.5'!K345</f>
        <v>0</v>
      </c>
      <c r="L338" s="277">
        <f>'Прил.5'!L345</f>
        <v>18</v>
      </c>
    </row>
    <row r="339" spans="2:12" ht="30" hidden="1">
      <c r="B339" s="279" t="s">
        <v>592</v>
      </c>
      <c r="C339" s="275" t="s">
        <v>543</v>
      </c>
      <c r="D339" s="275" t="s">
        <v>546</v>
      </c>
      <c r="E339" s="280" t="s">
        <v>119</v>
      </c>
      <c r="F339" s="275" t="s">
        <v>593</v>
      </c>
      <c r="G339" s="275"/>
      <c r="H339" s="281">
        <f>H340</f>
        <v>18</v>
      </c>
      <c r="I339" s="277"/>
      <c r="J339" s="277">
        <f>'Прил.5'!J346</f>
        <v>18</v>
      </c>
      <c r="K339" s="277">
        <f>'Прил.5'!K346</f>
        <v>0</v>
      </c>
      <c r="L339" s="277">
        <f>'Прил.5'!L346</f>
        <v>18</v>
      </c>
    </row>
    <row r="340" spans="2:12" ht="30" hidden="1">
      <c r="B340" s="279" t="s">
        <v>594</v>
      </c>
      <c r="C340" s="275" t="s">
        <v>543</v>
      </c>
      <c r="D340" s="275" t="s">
        <v>546</v>
      </c>
      <c r="E340" s="280" t="s">
        <v>119</v>
      </c>
      <c r="F340" s="275" t="s">
        <v>595</v>
      </c>
      <c r="G340" s="275"/>
      <c r="H340" s="276">
        <f>H341</f>
        <v>18</v>
      </c>
      <c r="I340" s="277"/>
      <c r="J340" s="277">
        <f>'Прил.5'!J347</f>
        <v>18</v>
      </c>
      <c r="K340" s="277">
        <f>'Прил.5'!K347</f>
        <v>0</v>
      </c>
      <c r="L340" s="277">
        <f>'Прил.5'!L347</f>
        <v>18</v>
      </c>
    </row>
    <row r="341" spans="2:12" ht="30" hidden="1">
      <c r="B341" s="278" t="s">
        <v>580</v>
      </c>
      <c r="C341" s="275" t="s">
        <v>543</v>
      </c>
      <c r="D341" s="275" t="s">
        <v>546</v>
      </c>
      <c r="E341" s="280" t="s">
        <v>119</v>
      </c>
      <c r="F341" s="275" t="s">
        <v>595</v>
      </c>
      <c r="G341" s="275" t="s">
        <v>569</v>
      </c>
      <c r="H341" s="281">
        <v>18</v>
      </c>
      <c r="I341" s="277"/>
      <c r="J341" s="277">
        <f>'Прил.5'!J348</f>
        <v>18</v>
      </c>
      <c r="K341" s="277">
        <f>'Прил.5'!K348</f>
        <v>0</v>
      </c>
      <c r="L341" s="277">
        <f>'Прил.5'!L348</f>
        <v>18</v>
      </c>
    </row>
    <row r="342" spans="2:12" ht="45" hidden="1">
      <c r="B342" s="278" t="s">
        <v>120</v>
      </c>
      <c r="C342" s="275" t="s">
        <v>543</v>
      </c>
      <c r="D342" s="275" t="s">
        <v>546</v>
      </c>
      <c r="E342" s="280" t="s">
        <v>121</v>
      </c>
      <c r="F342" s="275"/>
      <c r="G342" s="275"/>
      <c r="H342" s="281">
        <f>H343</f>
        <v>11.5</v>
      </c>
      <c r="I342" s="277"/>
      <c r="J342" s="277">
        <f>'Прил.5'!J349</f>
        <v>11.5</v>
      </c>
      <c r="K342" s="277">
        <f>'Прил.5'!K349</f>
        <v>0</v>
      </c>
      <c r="L342" s="277">
        <f>'Прил.5'!L349</f>
        <v>11.5</v>
      </c>
    </row>
    <row r="343" spans="2:12" ht="45" hidden="1">
      <c r="B343" s="278" t="s">
        <v>122</v>
      </c>
      <c r="C343" s="275" t="s">
        <v>543</v>
      </c>
      <c r="D343" s="275" t="s">
        <v>546</v>
      </c>
      <c r="E343" s="280" t="s">
        <v>123</v>
      </c>
      <c r="F343" s="264"/>
      <c r="G343" s="275"/>
      <c r="H343" s="281">
        <f>H344</f>
        <v>11.5</v>
      </c>
      <c r="I343" s="277"/>
      <c r="J343" s="277">
        <f>'Прил.5'!J350</f>
        <v>11.5</v>
      </c>
      <c r="K343" s="277">
        <f>'Прил.5'!K350</f>
        <v>0</v>
      </c>
      <c r="L343" s="277">
        <f>'Прил.5'!L350</f>
        <v>11.5</v>
      </c>
    </row>
    <row r="344" spans="2:12" ht="30" hidden="1">
      <c r="B344" s="279" t="s">
        <v>592</v>
      </c>
      <c r="C344" s="275" t="s">
        <v>543</v>
      </c>
      <c r="D344" s="275" t="s">
        <v>546</v>
      </c>
      <c r="E344" s="280" t="s">
        <v>123</v>
      </c>
      <c r="F344" s="275" t="s">
        <v>593</v>
      </c>
      <c r="G344" s="275"/>
      <c r="H344" s="281">
        <f>H345</f>
        <v>11.5</v>
      </c>
      <c r="I344" s="277"/>
      <c r="J344" s="277">
        <f>'Прил.5'!J351</f>
        <v>11.5</v>
      </c>
      <c r="K344" s="277">
        <f>'Прил.5'!K351</f>
        <v>0</v>
      </c>
      <c r="L344" s="277">
        <f>'Прил.5'!L351</f>
        <v>11.5</v>
      </c>
    </row>
    <row r="345" spans="2:12" ht="30" hidden="1">
      <c r="B345" s="279" t="s">
        <v>594</v>
      </c>
      <c r="C345" s="275" t="s">
        <v>543</v>
      </c>
      <c r="D345" s="275" t="s">
        <v>546</v>
      </c>
      <c r="E345" s="280" t="s">
        <v>123</v>
      </c>
      <c r="F345" s="275" t="s">
        <v>595</v>
      </c>
      <c r="G345" s="275"/>
      <c r="H345" s="281">
        <f>H346</f>
        <v>11.5</v>
      </c>
      <c r="I345" s="277"/>
      <c r="J345" s="277">
        <f>'Прил.5'!J352</f>
        <v>11.5</v>
      </c>
      <c r="K345" s="277">
        <f>'Прил.5'!K352</f>
        <v>0</v>
      </c>
      <c r="L345" s="277">
        <f>'Прил.5'!L352</f>
        <v>11.5</v>
      </c>
    </row>
    <row r="346" spans="2:12" ht="30" hidden="1">
      <c r="B346" s="278" t="s">
        <v>580</v>
      </c>
      <c r="C346" s="275" t="s">
        <v>543</v>
      </c>
      <c r="D346" s="275" t="s">
        <v>546</v>
      </c>
      <c r="E346" s="280" t="s">
        <v>123</v>
      </c>
      <c r="F346" s="275" t="s">
        <v>595</v>
      </c>
      <c r="G346" s="275" t="s">
        <v>569</v>
      </c>
      <c r="H346" s="281">
        <v>11.5</v>
      </c>
      <c r="I346" s="277"/>
      <c r="J346" s="277">
        <f>'Прил.5'!J353</f>
        <v>11.5</v>
      </c>
      <c r="K346" s="277">
        <f>'Прил.5'!K353</f>
        <v>0</v>
      </c>
      <c r="L346" s="277">
        <f>'Прил.5'!L353</f>
        <v>11.5</v>
      </c>
    </row>
    <row r="347" spans="2:12" s="282" customFormat="1" ht="15.75">
      <c r="B347" s="299" t="s">
        <v>498</v>
      </c>
      <c r="C347" s="275" t="s">
        <v>543</v>
      </c>
      <c r="D347" s="275" t="s">
        <v>547</v>
      </c>
      <c r="E347" s="275"/>
      <c r="F347" s="275"/>
      <c r="G347" s="275"/>
      <c r="H347" s="276">
        <f>H348</f>
        <v>951.4</v>
      </c>
      <c r="I347" s="272"/>
      <c r="J347" s="277">
        <f>'Прил.5'!J354</f>
        <v>951.4</v>
      </c>
      <c r="K347" s="277">
        <f>'Прил.5'!K354</f>
        <v>0</v>
      </c>
      <c r="L347" s="277">
        <f>'Прил.5'!L354</f>
        <v>951.4</v>
      </c>
    </row>
    <row r="348" spans="2:12" s="282" customFormat="1" ht="30" hidden="1">
      <c r="B348" s="279" t="s">
        <v>582</v>
      </c>
      <c r="C348" s="275" t="s">
        <v>543</v>
      </c>
      <c r="D348" s="275" t="s">
        <v>547</v>
      </c>
      <c r="E348" s="275" t="s">
        <v>583</v>
      </c>
      <c r="F348" s="275"/>
      <c r="G348" s="275"/>
      <c r="H348" s="276">
        <f>H349</f>
        <v>951.4</v>
      </c>
      <c r="I348" s="272"/>
      <c r="J348" s="277">
        <f>'Прил.5'!J355</f>
        <v>951.4</v>
      </c>
      <c r="K348" s="277">
        <f>'Прил.5'!K355</f>
        <v>0</v>
      </c>
      <c r="L348" s="277">
        <f>'Прил.5'!L355</f>
        <v>951.4</v>
      </c>
    </row>
    <row r="349" spans="2:12" ht="45" hidden="1">
      <c r="B349" s="278" t="s">
        <v>175</v>
      </c>
      <c r="C349" s="275" t="s">
        <v>543</v>
      </c>
      <c r="D349" s="275" t="s">
        <v>547</v>
      </c>
      <c r="E349" s="275" t="s">
        <v>124</v>
      </c>
      <c r="F349" s="275"/>
      <c r="G349" s="275"/>
      <c r="H349" s="276">
        <f>H350+H353+H356</f>
        <v>951.4</v>
      </c>
      <c r="I349" s="277"/>
      <c r="J349" s="277">
        <f>'Прил.5'!J356</f>
        <v>951.4</v>
      </c>
      <c r="K349" s="277">
        <f>'Прил.5'!K356</f>
        <v>0</v>
      </c>
      <c r="L349" s="277">
        <f>'Прил.5'!L356</f>
        <v>951.4</v>
      </c>
    </row>
    <row r="350" spans="2:12" ht="45" hidden="1">
      <c r="B350" s="278" t="s">
        <v>585</v>
      </c>
      <c r="C350" s="275" t="s">
        <v>543</v>
      </c>
      <c r="D350" s="275" t="s">
        <v>547</v>
      </c>
      <c r="E350" s="275" t="s">
        <v>124</v>
      </c>
      <c r="F350" s="275" t="s">
        <v>396</v>
      </c>
      <c r="G350" s="275"/>
      <c r="H350" s="276">
        <f>H351</f>
        <v>743.3</v>
      </c>
      <c r="I350" s="277"/>
      <c r="J350" s="277">
        <f>'Прил.5'!J357</f>
        <v>743.3</v>
      </c>
      <c r="K350" s="277">
        <f>'Прил.5'!K357</f>
        <v>0</v>
      </c>
      <c r="L350" s="277">
        <f>'Прил.5'!L357</f>
        <v>743.3</v>
      </c>
    </row>
    <row r="351" spans="2:12" ht="30" hidden="1">
      <c r="B351" s="278" t="s">
        <v>586</v>
      </c>
      <c r="C351" s="275" t="s">
        <v>543</v>
      </c>
      <c r="D351" s="275" t="s">
        <v>547</v>
      </c>
      <c r="E351" s="275" t="s">
        <v>124</v>
      </c>
      <c r="F351" s="275" t="s">
        <v>587</v>
      </c>
      <c r="G351" s="275"/>
      <c r="H351" s="276">
        <f>H352</f>
        <v>743.3</v>
      </c>
      <c r="I351" s="277"/>
      <c r="J351" s="277">
        <f>'Прил.5'!J358</f>
        <v>743.3</v>
      </c>
      <c r="K351" s="277">
        <f>'Прил.5'!K358</f>
        <v>0</v>
      </c>
      <c r="L351" s="277">
        <f>'Прил.5'!L358</f>
        <v>743.3</v>
      </c>
    </row>
    <row r="352" spans="2:12" ht="30" hidden="1">
      <c r="B352" s="278" t="s">
        <v>580</v>
      </c>
      <c r="C352" s="275" t="s">
        <v>543</v>
      </c>
      <c r="D352" s="275" t="s">
        <v>547</v>
      </c>
      <c r="E352" s="275" t="s">
        <v>124</v>
      </c>
      <c r="F352" s="275" t="s">
        <v>587</v>
      </c>
      <c r="G352" s="275" t="s">
        <v>569</v>
      </c>
      <c r="H352" s="281">
        <v>743.3</v>
      </c>
      <c r="I352" s="277"/>
      <c r="J352" s="277">
        <f>'Прил.5'!J359</f>
        <v>743.3</v>
      </c>
      <c r="K352" s="277">
        <f>'Прил.5'!K359</f>
        <v>0</v>
      </c>
      <c r="L352" s="277">
        <f>'Прил.5'!L359</f>
        <v>743.3</v>
      </c>
    </row>
    <row r="353" spans="2:12" ht="30" hidden="1">
      <c r="B353" s="279" t="s">
        <v>592</v>
      </c>
      <c r="C353" s="275" t="s">
        <v>543</v>
      </c>
      <c r="D353" s="275" t="s">
        <v>547</v>
      </c>
      <c r="E353" s="275" t="s">
        <v>124</v>
      </c>
      <c r="F353" s="275" t="s">
        <v>593</v>
      </c>
      <c r="G353" s="275"/>
      <c r="H353" s="281">
        <f>H354</f>
        <v>207.4</v>
      </c>
      <c r="I353" s="277"/>
      <c r="J353" s="277">
        <f>'Прил.5'!J360</f>
        <v>207.4</v>
      </c>
      <c r="K353" s="277">
        <f>'Прил.5'!K360</f>
        <v>0</v>
      </c>
      <c r="L353" s="277">
        <f>'Прил.5'!L360</f>
        <v>207.4</v>
      </c>
    </row>
    <row r="354" spans="2:12" ht="30" hidden="1">
      <c r="B354" s="279" t="s">
        <v>594</v>
      </c>
      <c r="C354" s="275" t="s">
        <v>543</v>
      </c>
      <c r="D354" s="275" t="s">
        <v>547</v>
      </c>
      <c r="E354" s="275" t="s">
        <v>124</v>
      </c>
      <c r="F354" s="275" t="s">
        <v>595</v>
      </c>
      <c r="G354" s="275"/>
      <c r="H354" s="281">
        <f>H355</f>
        <v>207.4</v>
      </c>
      <c r="I354" s="277"/>
      <c r="J354" s="277">
        <f>'Прил.5'!J361</f>
        <v>207.4</v>
      </c>
      <c r="K354" s="277">
        <f>'Прил.5'!K361</f>
        <v>0</v>
      </c>
      <c r="L354" s="277">
        <f>'Прил.5'!L361</f>
        <v>207.4</v>
      </c>
    </row>
    <row r="355" spans="2:12" ht="30" hidden="1">
      <c r="B355" s="278" t="s">
        <v>580</v>
      </c>
      <c r="C355" s="275" t="s">
        <v>543</v>
      </c>
      <c r="D355" s="275" t="s">
        <v>547</v>
      </c>
      <c r="E355" s="275" t="s">
        <v>124</v>
      </c>
      <c r="F355" s="275" t="s">
        <v>595</v>
      </c>
      <c r="G355" s="275" t="s">
        <v>569</v>
      </c>
      <c r="H355" s="281">
        <v>207.4</v>
      </c>
      <c r="I355" s="277"/>
      <c r="J355" s="277">
        <f>'Прил.5'!J362</f>
        <v>207.4</v>
      </c>
      <c r="K355" s="277">
        <f>'Прил.5'!K362</f>
        <v>0</v>
      </c>
      <c r="L355" s="277">
        <f>'Прил.5'!L362</f>
        <v>207.4</v>
      </c>
    </row>
    <row r="356" spans="2:12" ht="30" hidden="1">
      <c r="B356" s="279" t="s">
        <v>597</v>
      </c>
      <c r="C356" s="275" t="s">
        <v>543</v>
      </c>
      <c r="D356" s="275" t="s">
        <v>547</v>
      </c>
      <c r="E356" s="275" t="s">
        <v>124</v>
      </c>
      <c r="F356" s="275" t="s">
        <v>282</v>
      </c>
      <c r="G356" s="275"/>
      <c r="H356" s="281">
        <f>H357</f>
        <v>0.7</v>
      </c>
      <c r="I356" s="277"/>
      <c r="J356" s="277">
        <f>'Прил.5'!J363</f>
        <v>0.7</v>
      </c>
      <c r="K356" s="277">
        <f>'Прил.5'!K363</f>
        <v>0</v>
      </c>
      <c r="L356" s="277">
        <f>'Прил.5'!L363</f>
        <v>0.7</v>
      </c>
    </row>
    <row r="357" spans="2:12" ht="30" hidden="1">
      <c r="B357" s="279" t="s">
        <v>598</v>
      </c>
      <c r="C357" s="275" t="s">
        <v>543</v>
      </c>
      <c r="D357" s="275" t="s">
        <v>547</v>
      </c>
      <c r="E357" s="275" t="s">
        <v>124</v>
      </c>
      <c r="F357" s="275" t="s">
        <v>599</v>
      </c>
      <c r="G357" s="275"/>
      <c r="H357" s="281">
        <f>H358</f>
        <v>0.7</v>
      </c>
      <c r="I357" s="277"/>
      <c r="J357" s="277">
        <f>'Прил.5'!J364</f>
        <v>0.7</v>
      </c>
      <c r="K357" s="277">
        <f>'Прил.5'!K364</f>
        <v>0</v>
      </c>
      <c r="L357" s="277">
        <f>'Прил.5'!L364</f>
        <v>0.7</v>
      </c>
    </row>
    <row r="358" spans="2:12" ht="30" hidden="1">
      <c r="B358" s="278" t="s">
        <v>580</v>
      </c>
      <c r="C358" s="275" t="s">
        <v>543</v>
      </c>
      <c r="D358" s="275" t="s">
        <v>547</v>
      </c>
      <c r="E358" s="275" t="s">
        <v>124</v>
      </c>
      <c r="F358" s="275" t="s">
        <v>599</v>
      </c>
      <c r="G358" s="275" t="s">
        <v>569</v>
      </c>
      <c r="H358" s="281">
        <v>0.7</v>
      </c>
      <c r="I358" s="277"/>
      <c r="J358" s="277">
        <f>'Прил.5'!J365</f>
        <v>0.7</v>
      </c>
      <c r="K358" s="277">
        <f>'Прил.5'!K365</f>
        <v>0</v>
      </c>
      <c r="L358" s="277">
        <f>'Прил.5'!L365</f>
        <v>0.7</v>
      </c>
    </row>
    <row r="359" spans="2:12" s="282" customFormat="1" ht="15.75">
      <c r="B359" s="273" t="s">
        <v>499</v>
      </c>
      <c r="C359" s="274" t="s">
        <v>548</v>
      </c>
      <c r="D359" s="274"/>
      <c r="E359" s="274"/>
      <c r="F359" s="274"/>
      <c r="G359" s="274"/>
      <c r="H359" s="271">
        <f>H364</f>
        <v>7693.8</v>
      </c>
      <c r="I359" s="272">
        <f>I365</f>
        <v>150</v>
      </c>
      <c r="J359" s="272">
        <f>'Прил.5'!J366</f>
        <v>7843.8</v>
      </c>
      <c r="K359" s="272">
        <f>'Прил.5'!K366</f>
        <v>135.5</v>
      </c>
      <c r="L359" s="272">
        <f>'Прил.5'!L366</f>
        <v>7979.3</v>
      </c>
    </row>
    <row r="360" spans="2:12" s="282" customFormat="1" ht="15.75" hidden="1">
      <c r="B360" s="279" t="s">
        <v>573</v>
      </c>
      <c r="C360" s="275"/>
      <c r="D360" s="275"/>
      <c r="E360" s="275"/>
      <c r="F360" s="275"/>
      <c r="G360" s="275" t="s">
        <v>568</v>
      </c>
      <c r="H360" s="276">
        <f>H376+H383+H387</f>
        <v>2456.3</v>
      </c>
      <c r="I360" s="272"/>
      <c r="J360" s="277">
        <f>'Прил.5'!J367</f>
        <v>2456.3</v>
      </c>
      <c r="K360" s="277">
        <f>'Прил.5'!K367</f>
        <v>0</v>
      </c>
      <c r="L360" s="277">
        <f>'Прил.5'!L367</f>
        <v>2456.3</v>
      </c>
    </row>
    <row r="361" spans="2:12" ht="15" hidden="1">
      <c r="B361" s="278" t="s">
        <v>580</v>
      </c>
      <c r="C361" s="275"/>
      <c r="D361" s="275"/>
      <c r="E361" s="275"/>
      <c r="F361" s="275"/>
      <c r="G361" s="275" t="s">
        <v>569</v>
      </c>
      <c r="H361" s="276">
        <f>H377+H379+H384+H388</f>
        <v>5237.5</v>
      </c>
      <c r="I361" s="277"/>
      <c r="J361" s="277">
        <f>'Прил.5'!J368</f>
        <v>5237.5</v>
      </c>
      <c r="K361" s="277">
        <f>'Прил.5'!K368</f>
        <v>15.7</v>
      </c>
      <c r="L361" s="277">
        <f>'Прил.5'!L368</f>
        <v>5253.2</v>
      </c>
    </row>
    <row r="362" spans="2:12" ht="15" hidden="1">
      <c r="B362" s="278" t="s">
        <v>558</v>
      </c>
      <c r="C362" s="275"/>
      <c r="D362" s="275"/>
      <c r="E362" s="275"/>
      <c r="F362" s="275"/>
      <c r="G362" s="275" t="s">
        <v>212</v>
      </c>
      <c r="H362" s="276"/>
      <c r="I362" s="277">
        <f>I372</f>
        <v>150</v>
      </c>
      <c r="J362" s="277">
        <f>'Прил.5'!J369</f>
        <v>150</v>
      </c>
      <c r="K362" s="277">
        <f>'Прил.5'!K369</f>
        <v>0</v>
      </c>
      <c r="L362" s="277">
        <f>'Прил.5'!L369</f>
        <v>150</v>
      </c>
    </row>
    <row r="363" spans="2:12" ht="15" hidden="1">
      <c r="B363" s="279" t="s">
        <v>559</v>
      </c>
      <c r="C363" s="275"/>
      <c r="D363" s="275"/>
      <c r="E363" s="275"/>
      <c r="F363" s="275"/>
      <c r="G363" s="275" t="s">
        <v>572</v>
      </c>
      <c r="H363" s="276"/>
      <c r="I363" s="277"/>
      <c r="J363" s="277">
        <f>'Прил.5'!J370</f>
        <v>0</v>
      </c>
      <c r="K363" s="277">
        <f>'Прил.5'!K370</f>
        <v>119.8</v>
      </c>
      <c r="L363" s="277">
        <f>'Прил.5'!L370</f>
        <v>119.8</v>
      </c>
    </row>
    <row r="364" spans="2:12" s="282" customFormat="1" ht="15.75">
      <c r="B364" s="278" t="s">
        <v>500</v>
      </c>
      <c r="C364" s="275" t="s">
        <v>548</v>
      </c>
      <c r="D364" s="275" t="s">
        <v>549</v>
      </c>
      <c r="E364" s="275"/>
      <c r="F364" s="275"/>
      <c r="G364" s="275"/>
      <c r="H364" s="276">
        <f>H365</f>
        <v>7693.8</v>
      </c>
      <c r="I364" s="272"/>
      <c r="J364" s="277">
        <f>'Прил.5'!J371</f>
        <v>7693.8</v>
      </c>
      <c r="K364" s="277">
        <f>'Прил.5'!K371</f>
        <v>135.5</v>
      </c>
      <c r="L364" s="277">
        <f>'Прил.5'!L371</f>
        <v>7829.3</v>
      </c>
    </row>
    <row r="365" spans="2:12" s="282" customFormat="1" ht="30" hidden="1">
      <c r="B365" s="279" t="s">
        <v>582</v>
      </c>
      <c r="C365" s="275" t="s">
        <v>548</v>
      </c>
      <c r="D365" s="275" t="s">
        <v>549</v>
      </c>
      <c r="E365" s="275" t="s">
        <v>583</v>
      </c>
      <c r="F365" s="274"/>
      <c r="G365" s="274"/>
      <c r="H365" s="276">
        <f>H373+H380</f>
        <v>7693.8</v>
      </c>
      <c r="I365" s="277">
        <f>I370+I373+I380</f>
        <v>150</v>
      </c>
      <c r="J365" s="277">
        <f>'Прил.5'!J372</f>
        <v>7843.8</v>
      </c>
      <c r="K365" s="277">
        <f>'Прил.5'!K372</f>
        <v>135.5</v>
      </c>
      <c r="L365" s="277">
        <f>'Прил.5'!L372</f>
        <v>7979.3</v>
      </c>
    </row>
    <row r="366" spans="2:12" s="282" customFormat="1" ht="45" hidden="1">
      <c r="B366" s="278" t="s">
        <v>294</v>
      </c>
      <c r="C366" s="275" t="s">
        <v>548</v>
      </c>
      <c r="D366" s="275" t="s">
        <v>549</v>
      </c>
      <c r="E366" s="275" t="s">
        <v>293</v>
      </c>
      <c r="F366" s="275"/>
      <c r="G366" s="295"/>
      <c r="H366" s="275"/>
      <c r="I366" s="300"/>
      <c r="J366" s="277">
        <f>'Прил.5'!J373</f>
        <v>0</v>
      </c>
      <c r="K366" s="277">
        <f>'Прил.5'!K373</f>
        <v>19.8</v>
      </c>
      <c r="L366" s="277">
        <f>'Прил.5'!L373</f>
        <v>19.8</v>
      </c>
    </row>
    <row r="367" spans="2:12" s="282" customFormat="1" ht="30" hidden="1">
      <c r="B367" s="279" t="s">
        <v>592</v>
      </c>
      <c r="C367" s="275" t="s">
        <v>548</v>
      </c>
      <c r="D367" s="275" t="s">
        <v>549</v>
      </c>
      <c r="E367" s="275" t="s">
        <v>293</v>
      </c>
      <c r="F367" s="275" t="s">
        <v>593</v>
      </c>
      <c r="G367" s="295"/>
      <c r="H367" s="275"/>
      <c r="I367" s="300"/>
      <c r="J367" s="277">
        <f>'Прил.5'!J374</f>
        <v>0</v>
      </c>
      <c r="K367" s="277">
        <f>'Прил.5'!K374</f>
        <v>19.8</v>
      </c>
      <c r="L367" s="277">
        <f>'Прил.5'!L374</f>
        <v>19.8</v>
      </c>
    </row>
    <row r="368" spans="2:12" s="282" customFormat="1" ht="30.75" hidden="1">
      <c r="B368" s="279" t="s">
        <v>594</v>
      </c>
      <c r="C368" s="275" t="s">
        <v>548</v>
      </c>
      <c r="D368" s="275" t="s">
        <v>549</v>
      </c>
      <c r="E368" s="275" t="s">
        <v>293</v>
      </c>
      <c r="F368" s="275" t="s">
        <v>595</v>
      </c>
      <c r="G368" s="295"/>
      <c r="H368" s="275"/>
      <c r="I368" s="300"/>
      <c r="J368" s="277">
        <f>'Прил.5'!J375</f>
        <v>0</v>
      </c>
      <c r="K368" s="277">
        <f>'Прил.5'!K375</f>
        <v>19.8</v>
      </c>
      <c r="L368" s="277">
        <f>'Прил.5'!L375</f>
        <v>19.8</v>
      </c>
    </row>
    <row r="369" spans="2:12" s="282" customFormat="1" ht="30" hidden="1">
      <c r="B369" s="279" t="s">
        <v>559</v>
      </c>
      <c r="C369" s="275" t="s">
        <v>548</v>
      </c>
      <c r="D369" s="275" t="s">
        <v>549</v>
      </c>
      <c r="E369" s="275" t="s">
        <v>293</v>
      </c>
      <c r="F369" s="275" t="s">
        <v>595</v>
      </c>
      <c r="G369" s="268">
        <v>4</v>
      </c>
      <c r="H369" s="275" t="s">
        <v>572</v>
      </c>
      <c r="I369" s="300"/>
      <c r="J369" s="277">
        <f>'Прил.5'!J376</f>
        <v>0</v>
      </c>
      <c r="K369" s="277">
        <f>'Прил.5'!K376</f>
        <v>19.8</v>
      </c>
      <c r="L369" s="277">
        <f>'Прил.5'!L376</f>
        <v>19.8</v>
      </c>
    </row>
    <row r="370" spans="2:12" s="282" customFormat="1" ht="45.75" hidden="1">
      <c r="B370" s="279" t="s">
        <v>7</v>
      </c>
      <c r="C370" s="275" t="s">
        <v>548</v>
      </c>
      <c r="D370" s="275" t="s">
        <v>549</v>
      </c>
      <c r="E370" s="275" t="s">
        <v>6</v>
      </c>
      <c r="F370" s="274"/>
      <c r="G370" s="274"/>
      <c r="H370" s="277"/>
      <c r="I370" s="277">
        <v>150</v>
      </c>
      <c r="J370" s="277">
        <f>'Прил.5'!J381</f>
        <v>150</v>
      </c>
      <c r="K370" s="277">
        <f>'Прил.5'!K381</f>
        <v>0</v>
      </c>
      <c r="L370" s="277">
        <f>'Прил.5'!L381</f>
        <v>150</v>
      </c>
    </row>
    <row r="371" spans="2:12" s="282" customFormat="1" ht="30" hidden="1">
      <c r="B371" s="278" t="s">
        <v>158</v>
      </c>
      <c r="C371" s="275" t="s">
        <v>548</v>
      </c>
      <c r="D371" s="275" t="s">
        <v>549</v>
      </c>
      <c r="E371" s="275" t="s">
        <v>6</v>
      </c>
      <c r="F371" s="275" t="s">
        <v>159</v>
      </c>
      <c r="G371" s="275"/>
      <c r="H371" s="277"/>
      <c r="I371" s="277">
        <v>150</v>
      </c>
      <c r="J371" s="277">
        <f>'Прил.5'!J382</f>
        <v>150</v>
      </c>
      <c r="K371" s="277">
        <f>'Прил.5'!K382</f>
        <v>0</v>
      </c>
      <c r="L371" s="277">
        <f>'Прил.5'!L382</f>
        <v>150</v>
      </c>
    </row>
    <row r="372" spans="2:12" s="282" customFormat="1" ht="30" hidden="1">
      <c r="B372" s="278" t="s">
        <v>558</v>
      </c>
      <c r="C372" s="275" t="s">
        <v>548</v>
      </c>
      <c r="D372" s="275" t="s">
        <v>549</v>
      </c>
      <c r="E372" s="275" t="s">
        <v>6</v>
      </c>
      <c r="F372" s="275" t="s">
        <v>159</v>
      </c>
      <c r="G372" s="275" t="s">
        <v>212</v>
      </c>
      <c r="H372" s="277"/>
      <c r="I372" s="277">
        <v>150</v>
      </c>
      <c r="J372" s="277">
        <f>'Прил.5'!J383</f>
        <v>150</v>
      </c>
      <c r="K372" s="277">
        <f>'Прил.5'!K383</f>
        <v>0</v>
      </c>
      <c r="L372" s="277">
        <f>'Прил.5'!L383</f>
        <v>150</v>
      </c>
    </row>
    <row r="373" spans="2:12" ht="30" hidden="1">
      <c r="B373" s="278" t="s">
        <v>176</v>
      </c>
      <c r="C373" s="275" t="s">
        <v>548</v>
      </c>
      <c r="D373" s="275" t="s">
        <v>549</v>
      </c>
      <c r="E373" s="275" t="s">
        <v>125</v>
      </c>
      <c r="F373" s="275"/>
      <c r="G373" s="275"/>
      <c r="H373" s="276">
        <f>H374</f>
        <v>3476</v>
      </c>
      <c r="I373" s="277"/>
      <c r="J373" s="277">
        <f>'Прил.5'!J384</f>
        <v>3476</v>
      </c>
      <c r="K373" s="277">
        <f>'Прил.5'!K384</f>
        <v>0</v>
      </c>
      <c r="L373" s="277">
        <f>'Прил.5'!L384</f>
        <v>3476</v>
      </c>
    </row>
    <row r="374" spans="2:12" ht="30" hidden="1">
      <c r="B374" s="278" t="s">
        <v>45</v>
      </c>
      <c r="C374" s="275" t="s">
        <v>548</v>
      </c>
      <c r="D374" s="275" t="s">
        <v>549</v>
      </c>
      <c r="E374" s="275" t="s">
        <v>125</v>
      </c>
      <c r="F374" s="275" t="s">
        <v>46</v>
      </c>
      <c r="G374" s="275"/>
      <c r="H374" s="276">
        <f>H375+H378</f>
        <v>3476</v>
      </c>
      <c r="I374" s="277"/>
      <c r="J374" s="277">
        <f>'Прил.5'!J385</f>
        <v>3476</v>
      </c>
      <c r="K374" s="277">
        <f>'Прил.5'!K385</f>
        <v>0</v>
      </c>
      <c r="L374" s="277">
        <f>'Прил.5'!L385</f>
        <v>3476</v>
      </c>
    </row>
    <row r="375" spans="2:12" ht="30" hidden="1">
      <c r="B375" s="278" t="s">
        <v>439</v>
      </c>
      <c r="C375" s="275" t="s">
        <v>548</v>
      </c>
      <c r="D375" s="275" t="s">
        <v>549</v>
      </c>
      <c r="E375" s="275" t="s">
        <v>125</v>
      </c>
      <c r="F375" s="275" t="s">
        <v>438</v>
      </c>
      <c r="G375" s="275"/>
      <c r="H375" s="276">
        <f>H376+H377</f>
        <v>3438.5</v>
      </c>
      <c r="I375" s="277"/>
      <c r="J375" s="277">
        <f>'Прил.5'!J386</f>
        <v>3438.5</v>
      </c>
      <c r="K375" s="277">
        <f>'Прил.5'!K386</f>
        <v>0</v>
      </c>
      <c r="L375" s="277">
        <f>'Прил.5'!L386</f>
        <v>3438.5</v>
      </c>
    </row>
    <row r="376" spans="2:12" ht="30" hidden="1">
      <c r="B376" s="279" t="s">
        <v>573</v>
      </c>
      <c r="C376" s="275" t="s">
        <v>548</v>
      </c>
      <c r="D376" s="275" t="s">
        <v>549</v>
      </c>
      <c r="E376" s="275" t="s">
        <v>125</v>
      </c>
      <c r="F376" s="275" t="s">
        <v>438</v>
      </c>
      <c r="G376" s="275" t="s">
        <v>568</v>
      </c>
      <c r="H376" s="276">
        <v>911.5</v>
      </c>
      <c r="I376" s="277"/>
      <c r="J376" s="277">
        <f>'Прил.5'!J387</f>
        <v>911.5</v>
      </c>
      <c r="K376" s="277">
        <f>'Прил.5'!K387</f>
        <v>0</v>
      </c>
      <c r="L376" s="277">
        <f>'Прил.5'!L387</f>
        <v>911.5</v>
      </c>
    </row>
    <row r="377" spans="2:12" ht="30" hidden="1">
      <c r="B377" s="278" t="s">
        <v>580</v>
      </c>
      <c r="C377" s="275" t="s">
        <v>548</v>
      </c>
      <c r="D377" s="275" t="s">
        <v>549</v>
      </c>
      <c r="E377" s="275" t="s">
        <v>125</v>
      </c>
      <c r="F377" s="275" t="s">
        <v>438</v>
      </c>
      <c r="G377" s="275" t="s">
        <v>569</v>
      </c>
      <c r="H377" s="276">
        <v>2527</v>
      </c>
      <c r="I377" s="277"/>
      <c r="J377" s="277">
        <f>'Прил.5'!J388</f>
        <v>2527</v>
      </c>
      <c r="K377" s="277">
        <f>'Прил.5'!K388</f>
        <v>0</v>
      </c>
      <c r="L377" s="277">
        <f>'Прил.5'!L388</f>
        <v>2527</v>
      </c>
    </row>
    <row r="378" spans="2:12" ht="30" hidden="1">
      <c r="B378" s="278" t="s">
        <v>158</v>
      </c>
      <c r="C378" s="275" t="s">
        <v>548</v>
      </c>
      <c r="D378" s="275" t="s">
        <v>549</v>
      </c>
      <c r="E378" s="275" t="s">
        <v>125</v>
      </c>
      <c r="F378" s="264">
        <v>612</v>
      </c>
      <c r="G378" s="275"/>
      <c r="H378" s="276">
        <f>H379</f>
        <v>37.5</v>
      </c>
      <c r="I378" s="277"/>
      <c r="J378" s="277">
        <f>'Прил.5'!J389</f>
        <v>37.5</v>
      </c>
      <c r="K378" s="277">
        <f>'Прил.5'!K389</f>
        <v>0</v>
      </c>
      <c r="L378" s="277">
        <f>'Прил.5'!L389</f>
        <v>37.5</v>
      </c>
    </row>
    <row r="379" spans="2:12" ht="30" hidden="1">
      <c r="B379" s="278" t="s">
        <v>580</v>
      </c>
      <c r="C379" s="275" t="s">
        <v>548</v>
      </c>
      <c r="D379" s="275" t="s">
        <v>549</v>
      </c>
      <c r="E379" s="275" t="s">
        <v>125</v>
      </c>
      <c r="F379" s="264">
        <v>612</v>
      </c>
      <c r="G379" s="275" t="s">
        <v>569</v>
      </c>
      <c r="H379" s="276">
        <v>37.5</v>
      </c>
      <c r="I379" s="277"/>
      <c r="J379" s="277">
        <f>'Прил.5'!J390</f>
        <v>37.5</v>
      </c>
      <c r="K379" s="277">
        <f>'Прил.5'!K390</f>
        <v>0</v>
      </c>
      <c r="L379" s="277">
        <f>'Прил.5'!L390</f>
        <v>37.5</v>
      </c>
    </row>
    <row r="380" spans="2:12" ht="30" hidden="1">
      <c r="B380" s="278" t="s">
        <v>177</v>
      </c>
      <c r="C380" s="275" t="s">
        <v>548</v>
      </c>
      <c r="D380" s="275" t="s">
        <v>549</v>
      </c>
      <c r="E380" s="275" t="s">
        <v>126</v>
      </c>
      <c r="F380" s="275"/>
      <c r="G380" s="275"/>
      <c r="H380" s="281">
        <f>H381+H385</f>
        <v>4217.8</v>
      </c>
      <c r="I380" s="277"/>
      <c r="J380" s="277">
        <f>'Прил.5'!J391</f>
        <v>4217.8</v>
      </c>
      <c r="K380" s="277">
        <f>'Прил.5'!K391</f>
        <v>15.7</v>
      </c>
      <c r="L380" s="277">
        <f>'Прил.5'!L391</f>
        <v>4233.5</v>
      </c>
    </row>
    <row r="381" spans="2:12" ht="45" hidden="1">
      <c r="B381" s="278" t="s">
        <v>585</v>
      </c>
      <c r="C381" s="275" t="s">
        <v>548</v>
      </c>
      <c r="D381" s="275" t="s">
        <v>549</v>
      </c>
      <c r="E381" s="275" t="s">
        <v>126</v>
      </c>
      <c r="F381" s="275" t="s">
        <v>396</v>
      </c>
      <c r="G381" s="275"/>
      <c r="H381" s="281">
        <f>H382</f>
        <v>3755.3</v>
      </c>
      <c r="I381" s="277"/>
      <c r="J381" s="277">
        <f>'Прил.5'!J392</f>
        <v>3755.3</v>
      </c>
      <c r="K381" s="277">
        <f>'Прил.5'!K392</f>
        <v>0</v>
      </c>
      <c r="L381" s="277">
        <f>'Прил.5'!L392</f>
        <v>3755.3</v>
      </c>
    </row>
    <row r="382" spans="2:12" ht="30" hidden="1">
      <c r="B382" s="278" t="s">
        <v>586</v>
      </c>
      <c r="C382" s="275" t="s">
        <v>548</v>
      </c>
      <c r="D382" s="275" t="s">
        <v>549</v>
      </c>
      <c r="E382" s="275" t="s">
        <v>126</v>
      </c>
      <c r="F382" s="275" t="s">
        <v>587</v>
      </c>
      <c r="G382" s="275"/>
      <c r="H382" s="281">
        <f>H383+H384</f>
        <v>3755.3</v>
      </c>
      <c r="I382" s="277"/>
      <c r="J382" s="277">
        <f>'Прил.5'!J393</f>
        <v>3755.3</v>
      </c>
      <c r="K382" s="277">
        <f>'Прил.5'!K393</f>
        <v>0</v>
      </c>
      <c r="L382" s="277">
        <f>'Прил.5'!L393</f>
        <v>3755.3</v>
      </c>
    </row>
    <row r="383" spans="2:12" ht="30" hidden="1">
      <c r="B383" s="279" t="s">
        <v>573</v>
      </c>
      <c r="C383" s="275" t="s">
        <v>548</v>
      </c>
      <c r="D383" s="275" t="s">
        <v>549</v>
      </c>
      <c r="E383" s="275" t="s">
        <v>126</v>
      </c>
      <c r="F383" s="275" t="s">
        <v>587</v>
      </c>
      <c r="G383" s="275" t="s">
        <v>568</v>
      </c>
      <c r="H383" s="281">
        <v>1092.3</v>
      </c>
      <c r="I383" s="277"/>
      <c r="J383" s="277">
        <f>'Прил.5'!J394</f>
        <v>1092.3</v>
      </c>
      <c r="K383" s="277">
        <f>'Прил.5'!K394</f>
        <v>0</v>
      </c>
      <c r="L383" s="277">
        <f>'Прил.5'!L394</f>
        <v>1092.3</v>
      </c>
    </row>
    <row r="384" spans="2:12" ht="30" hidden="1">
      <c r="B384" s="278" t="s">
        <v>580</v>
      </c>
      <c r="C384" s="275" t="s">
        <v>548</v>
      </c>
      <c r="D384" s="275" t="s">
        <v>549</v>
      </c>
      <c r="E384" s="275" t="s">
        <v>126</v>
      </c>
      <c r="F384" s="275" t="s">
        <v>587</v>
      </c>
      <c r="G384" s="275" t="s">
        <v>569</v>
      </c>
      <c r="H384" s="281">
        <v>2663</v>
      </c>
      <c r="I384" s="277"/>
      <c r="J384" s="277">
        <f>'Прил.5'!J395</f>
        <v>2663</v>
      </c>
      <c r="K384" s="277">
        <f>'Прил.5'!K395</f>
        <v>0</v>
      </c>
      <c r="L384" s="277">
        <f>'Прил.5'!L395</f>
        <v>2663</v>
      </c>
    </row>
    <row r="385" spans="2:12" ht="30" hidden="1">
      <c r="B385" s="279" t="s">
        <v>592</v>
      </c>
      <c r="C385" s="275" t="s">
        <v>548</v>
      </c>
      <c r="D385" s="275" t="s">
        <v>549</v>
      </c>
      <c r="E385" s="275" t="s">
        <v>126</v>
      </c>
      <c r="F385" s="275" t="s">
        <v>593</v>
      </c>
      <c r="G385" s="275"/>
      <c r="H385" s="281">
        <f>H386</f>
        <v>462.5</v>
      </c>
      <c r="I385" s="277"/>
      <c r="J385" s="277">
        <f>'Прил.5'!J396</f>
        <v>462.5</v>
      </c>
      <c r="K385" s="277">
        <f>'Прил.5'!K396</f>
        <v>15.7</v>
      </c>
      <c r="L385" s="277">
        <f>'Прил.5'!L396</f>
        <v>478.2</v>
      </c>
    </row>
    <row r="386" spans="2:12" ht="30" hidden="1">
      <c r="B386" s="279" t="s">
        <v>594</v>
      </c>
      <c r="C386" s="275" t="s">
        <v>548</v>
      </c>
      <c r="D386" s="275" t="s">
        <v>549</v>
      </c>
      <c r="E386" s="275" t="s">
        <v>126</v>
      </c>
      <c r="F386" s="275" t="s">
        <v>595</v>
      </c>
      <c r="G386" s="275"/>
      <c r="H386" s="281">
        <f>H387+H388</f>
        <v>462.5</v>
      </c>
      <c r="I386" s="277"/>
      <c r="J386" s="277">
        <f>'Прил.5'!J397</f>
        <v>462.5</v>
      </c>
      <c r="K386" s="277">
        <f>'Прил.5'!K397</f>
        <v>15.7</v>
      </c>
      <c r="L386" s="277">
        <f>'Прил.5'!L397</f>
        <v>478.2</v>
      </c>
    </row>
    <row r="387" spans="2:12" ht="30" hidden="1">
      <c r="B387" s="279" t="s">
        <v>573</v>
      </c>
      <c r="C387" s="275" t="s">
        <v>548</v>
      </c>
      <c r="D387" s="275" t="s">
        <v>549</v>
      </c>
      <c r="E387" s="275" t="s">
        <v>126</v>
      </c>
      <c r="F387" s="275" t="s">
        <v>595</v>
      </c>
      <c r="G387" s="275" t="s">
        <v>568</v>
      </c>
      <c r="H387" s="281">
        <v>452.5</v>
      </c>
      <c r="I387" s="277"/>
      <c r="J387" s="277">
        <f>'Прил.5'!J398</f>
        <v>452.5</v>
      </c>
      <c r="K387" s="277">
        <f>'Прил.5'!K398</f>
        <v>0</v>
      </c>
      <c r="L387" s="277">
        <f>'Прил.5'!L398</f>
        <v>452.5</v>
      </c>
    </row>
    <row r="388" spans="2:12" ht="30" hidden="1">
      <c r="B388" s="278" t="s">
        <v>580</v>
      </c>
      <c r="C388" s="275" t="s">
        <v>548</v>
      </c>
      <c r="D388" s="275" t="s">
        <v>549</v>
      </c>
      <c r="E388" s="275" t="s">
        <v>126</v>
      </c>
      <c r="F388" s="275" t="s">
        <v>595</v>
      </c>
      <c r="G388" s="275" t="s">
        <v>569</v>
      </c>
      <c r="H388" s="281">
        <v>10</v>
      </c>
      <c r="I388" s="277"/>
      <c r="J388" s="277">
        <f>'Прил.5'!J399</f>
        <v>10</v>
      </c>
      <c r="K388" s="277">
        <f>'Прил.5'!K399</f>
        <v>15.7</v>
      </c>
      <c r="L388" s="277">
        <f>'Прил.5'!L399</f>
        <v>25.7</v>
      </c>
    </row>
    <row r="389" spans="2:12" s="282" customFormat="1" ht="15.75">
      <c r="B389" s="273" t="s">
        <v>504</v>
      </c>
      <c r="C389" s="274" t="s">
        <v>550</v>
      </c>
      <c r="D389" s="274"/>
      <c r="E389" s="274"/>
      <c r="F389" s="274"/>
      <c r="G389" s="274"/>
      <c r="H389" s="271">
        <f>H393+H399+H428+H454</f>
        <v>14403.500000000002</v>
      </c>
      <c r="I389" s="272">
        <f>I393+I399+I428+I454</f>
        <v>46.9</v>
      </c>
      <c r="J389" s="272">
        <f>'Прил.5'!J400</f>
        <v>14450.400000000001</v>
      </c>
      <c r="K389" s="272">
        <f>'Прил.5'!K400</f>
        <v>5285.9</v>
      </c>
      <c r="L389" s="272">
        <f>'Прил.5'!L400</f>
        <v>19736.300000000003</v>
      </c>
    </row>
    <row r="390" spans="2:12" ht="15" hidden="1">
      <c r="B390" s="278" t="s">
        <v>580</v>
      </c>
      <c r="C390" s="275"/>
      <c r="D390" s="275"/>
      <c r="E390" s="275"/>
      <c r="F390" s="275"/>
      <c r="G390" s="275" t="s">
        <v>569</v>
      </c>
      <c r="H390" s="276">
        <f>H398+H408+H414+H419</f>
        <v>2676.1</v>
      </c>
      <c r="I390" s="277">
        <f>I398+I408+I414+I419+I459</f>
        <v>46.9</v>
      </c>
      <c r="J390" s="277">
        <f>'Прил.5'!J401</f>
        <v>2723</v>
      </c>
      <c r="K390" s="277">
        <f>'Прил.5'!K401</f>
        <v>-15.7</v>
      </c>
      <c r="L390" s="277">
        <f>'Прил.5'!L401</f>
        <v>2707.3</v>
      </c>
    </row>
    <row r="391" spans="2:12" ht="15" hidden="1">
      <c r="B391" s="278" t="s">
        <v>558</v>
      </c>
      <c r="C391" s="275"/>
      <c r="D391" s="275"/>
      <c r="E391" s="275"/>
      <c r="F391" s="275"/>
      <c r="G391" s="275" t="s">
        <v>212</v>
      </c>
      <c r="H391" s="276">
        <f>H445+H449+H453+H441+H460+H463+H433</f>
        <v>11553.7</v>
      </c>
      <c r="I391" s="277"/>
      <c r="J391" s="277">
        <f>'Прил.5'!J402</f>
        <v>11553.7</v>
      </c>
      <c r="K391" s="277">
        <f>'Прил.5'!K402</f>
        <v>266.5</v>
      </c>
      <c r="L391" s="277">
        <f>'Прил.5'!L402</f>
        <v>11820.2</v>
      </c>
    </row>
    <row r="392" spans="2:12" ht="15" hidden="1">
      <c r="B392" s="278" t="s">
        <v>559</v>
      </c>
      <c r="C392" s="275"/>
      <c r="D392" s="275"/>
      <c r="E392" s="275"/>
      <c r="F392" s="275"/>
      <c r="G392" s="275" t="s">
        <v>572</v>
      </c>
      <c r="H392" s="276">
        <f>H437</f>
        <v>173.7</v>
      </c>
      <c r="I392" s="277"/>
      <c r="J392" s="277">
        <f>'Прил.5'!J403</f>
        <v>173.7</v>
      </c>
      <c r="K392" s="277">
        <f>'Прил.5'!K403</f>
        <v>5035.1</v>
      </c>
      <c r="L392" s="277">
        <f>'Прил.5'!L403</f>
        <v>5208.8</v>
      </c>
    </row>
    <row r="393" spans="2:12" s="282" customFormat="1" ht="15.75">
      <c r="B393" s="278" t="s">
        <v>511</v>
      </c>
      <c r="C393" s="275" t="s">
        <v>550</v>
      </c>
      <c r="D393" s="275" t="s">
        <v>551</v>
      </c>
      <c r="E393" s="275"/>
      <c r="F393" s="275"/>
      <c r="G393" s="275"/>
      <c r="H393" s="276">
        <f>H394</f>
        <v>2040</v>
      </c>
      <c r="I393" s="272"/>
      <c r="J393" s="277">
        <f>'Прил.5'!J404</f>
        <v>2040</v>
      </c>
      <c r="K393" s="277">
        <f>'Прил.5'!K404</f>
        <v>0</v>
      </c>
      <c r="L393" s="277">
        <f>'Прил.5'!L404</f>
        <v>2040</v>
      </c>
    </row>
    <row r="394" spans="2:12" ht="30" hidden="1">
      <c r="B394" s="279" t="s">
        <v>582</v>
      </c>
      <c r="C394" s="275" t="s">
        <v>550</v>
      </c>
      <c r="D394" s="275" t="s">
        <v>551</v>
      </c>
      <c r="E394" s="275" t="s">
        <v>583</v>
      </c>
      <c r="F394" s="275"/>
      <c r="G394" s="275"/>
      <c r="H394" s="276">
        <f>H395</f>
        <v>2040</v>
      </c>
      <c r="I394" s="277"/>
      <c r="J394" s="277">
        <f>'Прил.5'!J405</f>
        <v>2040</v>
      </c>
      <c r="K394" s="277">
        <f>'Прил.5'!K405</f>
        <v>0</v>
      </c>
      <c r="L394" s="277">
        <f>'Прил.5'!L405</f>
        <v>2040</v>
      </c>
    </row>
    <row r="395" spans="2:12" ht="30" hidden="1">
      <c r="B395" s="278" t="s">
        <v>178</v>
      </c>
      <c r="C395" s="275" t="s">
        <v>550</v>
      </c>
      <c r="D395" s="275" t="s">
        <v>551</v>
      </c>
      <c r="E395" s="275" t="s">
        <v>127</v>
      </c>
      <c r="F395" s="275"/>
      <c r="G395" s="275"/>
      <c r="H395" s="276">
        <f>H396</f>
        <v>2040</v>
      </c>
      <c r="I395" s="277"/>
      <c r="J395" s="277">
        <f>'Прил.5'!J406</f>
        <v>2040</v>
      </c>
      <c r="K395" s="277">
        <f>'Прил.5'!K406</f>
        <v>0</v>
      </c>
      <c r="L395" s="277">
        <f>'Прил.5'!L406</f>
        <v>2040</v>
      </c>
    </row>
    <row r="396" spans="2:12" ht="30" hidden="1">
      <c r="B396" s="278" t="s">
        <v>84</v>
      </c>
      <c r="C396" s="275" t="s">
        <v>550</v>
      </c>
      <c r="D396" s="275" t="s">
        <v>551</v>
      </c>
      <c r="E396" s="275" t="s">
        <v>127</v>
      </c>
      <c r="F396" s="275" t="s">
        <v>128</v>
      </c>
      <c r="G396" s="275"/>
      <c r="H396" s="276">
        <f>H397</f>
        <v>2040</v>
      </c>
      <c r="I396" s="277"/>
      <c r="J396" s="277">
        <f>'Прил.5'!J407</f>
        <v>2040</v>
      </c>
      <c r="K396" s="277">
        <f>'Прил.5'!K407</f>
        <v>0</v>
      </c>
      <c r="L396" s="277">
        <f>'Прил.5'!L407</f>
        <v>2040</v>
      </c>
    </row>
    <row r="397" spans="2:12" ht="30" hidden="1">
      <c r="B397" s="278" t="s">
        <v>317</v>
      </c>
      <c r="C397" s="275" t="s">
        <v>550</v>
      </c>
      <c r="D397" s="275" t="s">
        <v>551</v>
      </c>
      <c r="E397" s="275" t="s">
        <v>127</v>
      </c>
      <c r="F397" s="275" t="s">
        <v>316</v>
      </c>
      <c r="G397" s="275"/>
      <c r="H397" s="276">
        <f>H398</f>
        <v>2040</v>
      </c>
      <c r="I397" s="277"/>
      <c r="J397" s="277">
        <f>'Прил.5'!J408</f>
        <v>2040</v>
      </c>
      <c r="K397" s="277">
        <f>'Прил.5'!K408</f>
        <v>0</v>
      </c>
      <c r="L397" s="277">
        <f>'Прил.5'!L408</f>
        <v>2040</v>
      </c>
    </row>
    <row r="398" spans="2:12" ht="30" hidden="1">
      <c r="B398" s="278" t="s">
        <v>580</v>
      </c>
      <c r="C398" s="275" t="s">
        <v>550</v>
      </c>
      <c r="D398" s="275" t="s">
        <v>551</v>
      </c>
      <c r="E398" s="275" t="s">
        <v>127</v>
      </c>
      <c r="F398" s="275" t="s">
        <v>316</v>
      </c>
      <c r="G398" s="275" t="s">
        <v>569</v>
      </c>
      <c r="H398" s="281">
        <v>2040</v>
      </c>
      <c r="I398" s="277"/>
      <c r="J398" s="277">
        <f>'Прил.5'!J409</f>
        <v>2040</v>
      </c>
      <c r="K398" s="277">
        <f>'Прил.5'!K409</f>
        <v>0</v>
      </c>
      <c r="L398" s="277">
        <f>'Прил.5'!L409</f>
        <v>2040</v>
      </c>
    </row>
    <row r="399" spans="2:12" ht="15">
      <c r="B399" s="278" t="s">
        <v>505</v>
      </c>
      <c r="C399" s="275" t="s">
        <v>550</v>
      </c>
      <c r="D399" s="275" t="s">
        <v>552</v>
      </c>
      <c r="E399" s="275"/>
      <c r="F399" s="275"/>
      <c r="G399" s="275"/>
      <c r="H399" s="281">
        <f>H400+H409+H415</f>
        <v>636.1</v>
      </c>
      <c r="I399" s="277"/>
      <c r="J399" s="277">
        <f>'Прил.5'!J410</f>
        <v>636.1</v>
      </c>
      <c r="K399" s="277">
        <f>'Прил.5'!K410</f>
        <v>5285.9</v>
      </c>
      <c r="L399" s="277">
        <f>'Прил.5'!L410</f>
        <v>5922</v>
      </c>
    </row>
    <row r="400" spans="2:12" ht="30" hidden="1">
      <c r="B400" s="279" t="s">
        <v>582</v>
      </c>
      <c r="C400" s="275" t="s">
        <v>550</v>
      </c>
      <c r="D400" s="275" t="s">
        <v>552</v>
      </c>
      <c r="E400" s="280" t="s">
        <v>583</v>
      </c>
      <c r="F400" s="275"/>
      <c r="G400" s="275"/>
      <c r="H400" s="281">
        <f>H405</f>
        <v>162</v>
      </c>
      <c r="I400" s="277"/>
      <c r="J400" s="277">
        <f>'Прил.5'!J411</f>
        <v>162</v>
      </c>
      <c r="K400" s="277">
        <f>'Прил.5'!K411</f>
        <v>4820</v>
      </c>
      <c r="L400" s="277">
        <f>'Прил.5'!L411</f>
        <v>4982</v>
      </c>
    </row>
    <row r="401" spans="2:12" ht="60" hidden="1">
      <c r="B401" s="187" t="s">
        <v>296</v>
      </c>
      <c r="C401" s="275" t="s">
        <v>550</v>
      </c>
      <c r="D401" s="275" t="s">
        <v>552</v>
      </c>
      <c r="E401" s="294" t="s">
        <v>295</v>
      </c>
      <c r="F401" s="275"/>
      <c r="G401" s="268"/>
      <c r="H401" s="275"/>
      <c r="I401" s="277"/>
      <c r="J401" s="277">
        <f>'Прил.5'!J412</f>
        <v>0</v>
      </c>
      <c r="K401" s="277">
        <f>'Прил.5'!K412</f>
        <v>4865</v>
      </c>
      <c r="L401" s="277">
        <f>'Прил.5'!L412</f>
        <v>4865</v>
      </c>
    </row>
    <row r="402" spans="2:12" ht="30" hidden="1">
      <c r="B402" s="279" t="s">
        <v>84</v>
      </c>
      <c r="C402" s="275" t="s">
        <v>550</v>
      </c>
      <c r="D402" s="275" t="s">
        <v>552</v>
      </c>
      <c r="E402" s="294" t="s">
        <v>295</v>
      </c>
      <c r="F402" s="275" t="s">
        <v>128</v>
      </c>
      <c r="G402" s="268"/>
      <c r="H402" s="275"/>
      <c r="I402" s="277"/>
      <c r="J402" s="277">
        <f>'Прил.5'!J413</f>
        <v>0</v>
      </c>
      <c r="K402" s="277">
        <f>'Прил.5'!K413</f>
        <v>4865</v>
      </c>
      <c r="L402" s="277">
        <f>'Прил.5'!L413</f>
        <v>4865</v>
      </c>
    </row>
    <row r="403" spans="2:12" ht="30" hidden="1">
      <c r="B403" s="279" t="s">
        <v>317</v>
      </c>
      <c r="C403" s="275" t="s">
        <v>550</v>
      </c>
      <c r="D403" s="275" t="s">
        <v>552</v>
      </c>
      <c r="E403" s="294" t="s">
        <v>295</v>
      </c>
      <c r="F403" s="275" t="s">
        <v>316</v>
      </c>
      <c r="G403" s="268"/>
      <c r="H403" s="275"/>
      <c r="I403" s="277"/>
      <c r="J403" s="277">
        <f>'Прил.5'!J414</f>
        <v>0</v>
      </c>
      <c r="K403" s="277">
        <f>'Прил.5'!K414</f>
        <v>4865</v>
      </c>
      <c r="L403" s="277">
        <f>'Прил.5'!L414</f>
        <v>4865</v>
      </c>
    </row>
    <row r="404" spans="2:12" ht="30" hidden="1">
      <c r="B404" s="279" t="s">
        <v>559</v>
      </c>
      <c r="C404" s="275" t="s">
        <v>550</v>
      </c>
      <c r="D404" s="275" t="s">
        <v>552</v>
      </c>
      <c r="E404" s="294" t="s">
        <v>295</v>
      </c>
      <c r="F404" s="275" t="s">
        <v>316</v>
      </c>
      <c r="G404" s="268">
        <v>4</v>
      </c>
      <c r="H404" s="275" t="s">
        <v>572</v>
      </c>
      <c r="I404" s="277"/>
      <c r="J404" s="277">
        <f>'Прил.5'!J415</f>
        <v>0</v>
      </c>
      <c r="K404" s="277">
        <f>'Прил.5'!K415</f>
        <v>4865</v>
      </c>
      <c r="L404" s="277">
        <f>'Прил.5'!L415</f>
        <v>4865</v>
      </c>
    </row>
    <row r="405" spans="2:12" ht="30" hidden="1">
      <c r="B405" s="278" t="s">
        <v>179</v>
      </c>
      <c r="C405" s="275" t="s">
        <v>550</v>
      </c>
      <c r="D405" s="275" t="s">
        <v>552</v>
      </c>
      <c r="E405" s="280" t="s">
        <v>129</v>
      </c>
      <c r="F405" s="275"/>
      <c r="G405" s="275"/>
      <c r="H405" s="281">
        <f>H406</f>
        <v>162</v>
      </c>
      <c r="I405" s="277"/>
      <c r="J405" s="277">
        <f>'Прил.5'!J420</f>
        <v>162</v>
      </c>
      <c r="K405" s="277">
        <f>'Прил.5'!K420</f>
        <v>-60</v>
      </c>
      <c r="L405" s="277">
        <f>'Прил.5'!L420</f>
        <v>102</v>
      </c>
    </row>
    <row r="406" spans="2:12" ht="30" hidden="1">
      <c r="B406" s="278" t="s">
        <v>45</v>
      </c>
      <c r="C406" s="275" t="s">
        <v>550</v>
      </c>
      <c r="D406" s="275" t="s">
        <v>552</v>
      </c>
      <c r="E406" s="280" t="s">
        <v>129</v>
      </c>
      <c r="F406" s="275" t="s">
        <v>46</v>
      </c>
      <c r="G406" s="275"/>
      <c r="H406" s="281">
        <f>H407</f>
        <v>162</v>
      </c>
      <c r="I406" s="277"/>
      <c r="J406" s="277">
        <f>'Прил.5'!J421</f>
        <v>162</v>
      </c>
      <c r="K406" s="277">
        <f>'Прил.5'!K421</f>
        <v>-60</v>
      </c>
      <c r="L406" s="277">
        <f>'Прил.5'!L421</f>
        <v>102</v>
      </c>
    </row>
    <row r="407" spans="2:12" ht="30" hidden="1">
      <c r="B407" s="278" t="s">
        <v>158</v>
      </c>
      <c r="C407" s="275" t="s">
        <v>550</v>
      </c>
      <c r="D407" s="275" t="s">
        <v>552</v>
      </c>
      <c r="E407" s="280" t="s">
        <v>129</v>
      </c>
      <c r="F407" s="264">
        <v>612</v>
      </c>
      <c r="G407" s="275"/>
      <c r="H407" s="281">
        <f>H408</f>
        <v>162</v>
      </c>
      <c r="I407" s="277"/>
      <c r="J407" s="277">
        <f>'Прил.5'!J422</f>
        <v>162</v>
      </c>
      <c r="K407" s="277">
        <f>'Прил.5'!K422</f>
        <v>-60</v>
      </c>
      <c r="L407" s="277">
        <f>'Прил.5'!L422</f>
        <v>102</v>
      </c>
    </row>
    <row r="408" spans="2:12" ht="30" hidden="1">
      <c r="B408" s="278" t="s">
        <v>580</v>
      </c>
      <c r="C408" s="275" t="s">
        <v>550</v>
      </c>
      <c r="D408" s="275" t="s">
        <v>552</v>
      </c>
      <c r="E408" s="280" t="s">
        <v>129</v>
      </c>
      <c r="F408" s="264">
        <v>612</v>
      </c>
      <c r="G408" s="275" t="s">
        <v>569</v>
      </c>
      <c r="H408" s="281">
        <v>162</v>
      </c>
      <c r="I408" s="277"/>
      <c r="J408" s="277">
        <f>'Прил.5'!J423</f>
        <v>162</v>
      </c>
      <c r="K408" s="277">
        <f>'Прил.5'!K423</f>
        <v>-60</v>
      </c>
      <c r="L408" s="277">
        <f>'Прил.5'!L423</f>
        <v>102</v>
      </c>
    </row>
    <row r="409" spans="2:12" ht="30" hidden="1">
      <c r="B409" s="278" t="s">
        <v>110</v>
      </c>
      <c r="C409" s="275" t="s">
        <v>550</v>
      </c>
      <c r="D409" s="275" t="s">
        <v>552</v>
      </c>
      <c r="E409" s="280" t="s">
        <v>111</v>
      </c>
      <c r="F409" s="275"/>
      <c r="G409" s="275"/>
      <c r="H409" s="281">
        <f>H410</f>
        <v>115.5</v>
      </c>
      <c r="I409" s="277"/>
      <c r="J409" s="277">
        <f>'Прил.5'!J424</f>
        <v>115.5</v>
      </c>
      <c r="K409" s="277">
        <f>'Прил.5'!K424</f>
        <v>0</v>
      </c>
      <c r="L409" s="277">
        <f>'Прил.5'!L424</f>
        <v>115.5</v>
      </c>
    </row>
    <row r="410" spans="2:12" ht="30" hidden="1">
      <c r="B410" s="278" t="s">
        <v>501</v>
      </c>
      <c r="C410" s="275" t="s">
        <v>550</v>
      </c>
      <c r="D410" s="275" t="s">
        <v>552</v>
      </c>
      <c r="E410" s="280" t="s">
        <v>130</v>
      </c>
      <c r="F410" s="275"/>
      <c r="G410" s="275"/>
      <c r="H410" s="281">
        <f>H411</f>
        <v>115.5</v>
      </c>
      <c r="I410" s="277"/>
      <c r="J410" s="277">
        <f>'Прил.5'!J425</f>
        <v>115.5</v>
      </c>
      <c r="K410" s="277">
        <f>'Прил.5'!K425</f>
        <v>0</v>
      </c>
      <c r="L410" s="277">
        <f>'Прил.5'!L425</f>
        <v>115.5</v>
      </c>
    </row>
    <row r="411" spans="2:12" ht="45" hidden="1">
      <c r="B411" s="278" t="s">
        <v>502</v>
      </c>
      <c r="C411" s="275" t="s">
        <v>550</v>
      </c>
      <c r="D411" s="275" t="s">
        <v>552</v>
      </c>
      <c r="E411" s="280" t="s">
        <v>131</v>
      </c>
      <c r="F411" s="264"/>
      <c r="G411" s="275"/>
      <c r="H411" s="281">
        <f>H412</f>
        <v>115.5</v>
      </c>
      <c r="I411" s="277"/>
      <c r="J411" s="277">
        <f>'Прил.5'!J426</f>
        <v>115.5</v>
      </c>
      <c r="K411" s="277">
        <f>'Прил.5'!K426</f>
        <v>0</v>
      </c>
      <c r="L411" s="277">
        <f>'Прил.5'!L426</f>
        <v>115.5</v>
      </c>
    </row>
    <row r="412" spans="2:12" ht="30" hidden="1">
      <c r="B412" s="279" t="s">
        <v>592</v>
      </c>
      <c r="C412" s="275" t="s">
        <v>550</v>
      </c>
      <c r="D412" s="275" t="s">
        <v>552</v>
      </c>
      <c r="E412" s="280" t="s">
        <v>131</v>
      </c>
      <c r="F412" s="275" t="s">
        <v>593</v>
      </c>
      <c r="G412" s="275"/>
      <c r="H412" s="281">
        <f>H413</f>
        <v>115.5</v>
      </c>
      <c r="I412" s="277"/>
      <c r="J412" s="277">
        <f>'Прил.5'!J427</f>
        <v>115.5</v>
      </c>
      <c r="K412" s="277">
        <f>'Прил.5'!K427</f>
        <v>0</v>
      </c>
      <c r="L412" s="277">
        <f>'Прил.5'!L427</f>
        <v>115.5</v>
      </c>
    </row>
    <row r="413" spans="2:12" ht="30" hidden="1">
      <c r="B413" s="279" t="s">
        <v>594</v>
      </c>
      <c r="C413" s="275" t="s">
        <v>550</v>
      </c>
      <c r="D413" s="275" t="s">
        <v>552</v>
      </c>
      <c r="E413" s="280" t="s">
        <v>131</v>
      </c>
      <c r="F413" s="275" t="s">
        <v>595</v>
      </c>
      <c r="G413" s="275"/>
      <c r="H413" s="281">
        <f>H414</f>
        <v>115.5</v>
      </c>
      <c r="I413" s="277"/>
      <c r="J413" s="277">
        <f>'Прил.5'!J428</f>
        <v>115.5</v>
      </c>
      <c r="K413" s="277">
        <f>'Прил.5'!K428</f>
        <v>0</v>
      </c>
      <c r="L413" s="277">
        <f>'Прил.5'!L428</f>
        <v>115.5</v>
      </c>
    </row>
    <row r="414" spans="2:12" ht="30" hidden="1">
      <c r="B414" s="278" t="s">
        <v>580</v>
      </c>
      <c r="C414" s="275" t="s">
        <v>550</v>
      </c>
      <c r="D414" s="275" t="s">
        <v>552</v>
      </c>
      <c r="E414" s="280" t="s">
        <v>131</v>
      </c>
      <c r="F414" s="275" t="s">
        <v>595</v>
      </c>
      <c r="G414" s="275" t="s">
        <v>569</v>
      </c>
      <c r="H414" s="281">
        <v>115.5</v>
      </c>
      <c r="I414" s="277"/>
      <c r="J414" s="277">
        <f>'Прил.5'!J429</f>
        <v>115.5</v>
      </c>
      <c r="K414" s="277">
        <f>'Прил.5'!K429</f>
        <v>0</v>
      </c>
      <c r="L414" s="277">
        <f>'Прил.5'!L429</f>
        <v>115.5</v>
      </c>
    </row>
    <row r="415" spans="2:12" ht="30" hidden="1">
      <c r="B415" s="278" t="s">
        <v>503</v>
      </c>
      <c r="C415" s="275" t="s">
        <v>550</v>
      </c>
      <c r="D415" s="275" t="s">
        <v>552</v>
      </c>
      <c r="E415" s="280" t="s">
        <v>424</v>
      </c>
      <c r="F415" s="275"/>
      <c r="G415" s="275"/>
      <c r="H415" s="281">
        <f>H416</f>
        <v>358.6</v>
      </c>
      <c r="I415" s="277"/>
      <c r="J415" s="277">
        <f>'Прил.5'!J430</f>
        <v>358.6</v>
      </c>
      <c r="K415" s="277">
        <f>'Прил.5'!K430</f>
        <v>465.9</v>
      </c>
      <c r="L415" s="277">
        <f>'Прил.5'!L430</f>
        <v>824.5</v>
      </c>
    </row>
    <row r="416" spans="2:12" ht="42" customHeight="1" hidden="1">
      <c r="B416" s="278" t="s">
        <v>467</v>
      </c>
      <c r="C416" s="275" t="s">
        <v>550</v>
      </c>
      <c r="D416" s="275" t="s">
        <v>552</v>
      </c>
      <c r="E416" s="280" t="s">
        <v>425</v>
      </c>
      <c r="F416" s="275"/>
      <c r="G416" s="275"/>
      <c r="H416" s="281">
        <f>H417</f>
        <v>358.6</v>
      </c>
      <c r="I416" s="277"/>
      <c r="J416" s="277">
        <f>'Прил.5'!J431</f>
        <v>358.6</v>
      </c>
      <c r="K416" s="277">
        <f>'Прил.5'!K431</f>
        <v>29.3</v>
      </c>
      <c r="L416" s="277">
        <f>'Прил.5'!L431</f>
        <v>387.90000000000003</v>
      </c>
    </row>
    <row r="417" spans="2:12" ht="30" hidden="1">
      <c r="B417" s="278" t="s">
        <v>84</v>
      </c>
      <c r="C417" s="275" t="s">
        <v>550</v>
      </c>
      <c r="D417" s="275" t="s">
        <v>552</v>
      </c>
      <c r="E417" s="280" t="s">
        <v>425</v>
      </c>
      <c r="F417" s="275" t="s">
        <v>128</v>
      </c>
      <c r="G417" s="275"/>
      <c r="H417" s="281">
        <f>H418</f>
        <v>358.6</v>
      </c>
      <c r="I417" s="277"/>
      <c r="J417" s="277">
        <f>'Прил.5'!J432</f>
        <v>358.6</v>
      </c>
      <c r="K417" s="277">
        <f>'Прил.5'!K432</f>
        <v>29.3</v>
      </c>
      <c r="L417" s="277">
        <f>'Прил.5'!L432</f>
        <v>387.90000000000003</v>
      </c>
    </row>
    <row r="418" spans="2:12" ht="30" hidden="1">
      <c r="B418" s="301" t="s">
        <v>25</v>
      </c>
      <c r="C418" s="275" t="s">
        <v>550</v>
      </c>
      <c r="D418" s="275" t="s">
        <v>552</v>
      </c>
      <c r="E418" s="280" t="s">
        <v>425</v>
      </c>
      <c r="F418" s="275" t="s">
        <v>24</v>
      </c>
      <c r="G418" s="275"/>
      <c r="H418" s="281">
        <f>H419</f>
        <v>358.6</v>
      </c>
      <c r="I418" s="277"/>
      <c r="J418" s="277">
        <f>'Прил.5'!J433</f>
        <v>358.6</v>
      </c>
      <c r="K418" s="277">
        <f>'Прил.5'!K433</f>
        <v>29.3</v>
      </c>
      <c r="L418" s="277">
        <f>'Прил.5'!L433</f>
        <v>387.90000000000003</v>
      </c>
    </row>
    <row r="419" spans="2:12" ht="30" hidden="1">
      <c r="B419" s="278" t="s">
        <v>580</v>
      </c>
      <c r="C419" s="275" t="s">
        <v>550</v>
      </c>
      <c r="D419" s="275" t="s">
        <v>552</v>
      </c>
      <c r="E419" s="280" t="s">
        <v>425</v>
      </c>
      <c r="F419" s="275" t="s">
        <v>24</v>
      </c>
      <c r="G419" s="275" t="s">
        <v>569</v>
      </c>
      <c r="H419" s="281">
        <v>358.6</v>
      </c>
      <c r="I419" s="277"/>
      <c r="J419" s="277">
        <f>'Прил.5'!J434</f>
        <v>358.6</v>
      </c>
      <c r="K419" s="277">
        <f>'Прил.5'!K434</f>
        <v>29.3</v>
      </c>
      <c r="L419" s="277">
        <f>'Прил.5'!L434</f>
        <v>387.90000000000003</v>
      </c>
    </row>
    <row r="420" spans="2:12" ht="41.25" customHeight="1" hidden="1">
      <c r="B420" s="278" t="s">
        <v>466</v>
      </c>
      <c r="C420" s="275" t="s">
        <v>550</v>
      </c>
      <c r="D420" s="275" t="s">
        <v>552</v>
      </c>
      <c r="E420" s="294" t="s">
        <v>290</v>
      </c>
      <c r="F420" s="275"/>
      <c r="G420" s="275"/>
      <c r="H420" s="281"/>
      <c r="I420" s="277"/>
      <c r="J420" s="277">
        <f>'Прил.5'!J435</f>
        <v>0</v>
      </c>
      <c r="K420" s="277">
        <f>'Прил.5'!K435</f>
        <v>266.5</v>
      </c>
      <c r="L420" s="277">
        <f>'Прил.5'!L435</f>
        <v>266.5</v>
      </c>
    </row>
    <row r="421" spans="2:12" ht="30" hidden="1">
      <c r="B421" s="278" t="s">
        <v>84</v>
      </c>
      <c r="C421" s="275" t="s">
        <v>550</v>
      </c>
      <c r="D421" s="275" t="s">
        <v>552</v>
      </c>
      <c r="E421" s="294" t="s">
        <v>290</v>
      </c>
      <c r="F421" s="275" t="s">
        <v>128</v>
      </c>
      <c r="G421" s="275"/>
      <c r="H421" s="281"/>
      <c r="I421" s="277"/>
      <c r="J421" s="277">
        <f>'Прил.5'!J436</f>
        <v>0</v>
      </c>
      <c r="K421" s="277">
        <f>'Прил.5'!K436</f>
        <v>266.5</v>
      </c>
      <c r="L421" s="277">
        <f>'Прил.5'!L436</f>
        <v>266.5</v>
      </c>
    </row>
    <row r="422" spans="2:12" ht="30" hidden="1">
      <c r="B422" s="301" t="s">
        <v>25</v>
      </c>
      <c r="C422" s="275" t="s">
        <v>550</v>
      </c>
      <c r="D422" s="275" t="s">
        <v>552</v>
      </c>
      <c r="E422" s="294" t="s">
        <v>290</v>
      </c>
      <c r="F422" s="275" t="s">
        <v>24</v>
      </c>
      <c r="G422" s="275"/>
      <c r="H422" s="281"/>
      <c r="I422" s="277"/>
      <c r="J422" s="277">
        <f>'Прил.5'!J437</f>
        <v>0</v>
      </c>
      <c r="K422" s="277">
        <f>'Прил.5'!K437</f>
        <v>266.5</v>
      </c>
      <c r="L422" s="277">
        <f>'Прил.5'!L437</f>
        <v>266.5</v>
      </c>
    </row>
    <row r="423" spans="2:12" ht="30" hidden="1">
      <c r="B423" s="278" t="s">
        <v>558</v>
      </c>
      <c r="C423" s="275" t="s">
        <v>550</v>
      </c>
      <c r="D423" s="275" t="s">
        <v>552</v>
      </c>
      <c r="E423" s="294" t="s">
        <v>290</v>
      </c>
      <c r="F423" s="275" t="s">
        <v>24</v>
      </c>
      <c r="G423" s="268">
        <v>3</v>
      </c>
      <c r="H423" s="275" t="s">
        <v>212</v>
      </c>
      <c r="I423" s="300"/>
      <c r="J423" s="277">
        <f>'Прил.5'!J438</f>
        <v>0</v>
      </c>
      <c r="K423" s="277">
        <f>'Прил.5'!K438</f>
        <v>266.5</v>
      </c>
      <c r="L423" s="277">
        <f>'Прил.5'!L438</f>
        <v>266.5</v>
      </c>
    </row>
    <row r="424" spans="2:12" ht="45" hidden="1">
      <c r="B424" s="278" t="s">
        <v>465</v>
      </c>
      <c r="C424" s="275" t="s">
        <v>550</v>
      </c>
      <c r="D424" s="275" t="s">
        <v>552</v>
      </c>
      <c r="E424" s="294" t="s">
        <v>291</v>
      </c>
      <c r="F424" s="275"/>
      <c r="G424" s="268"/>
      <c r="H424" s="275"/>
      <c r="I424" s="300"/>
      <c r="J424" s="277">
        <f>'Прил.5'!J439</f>
        <v>0</v>
      </c>
      <c r="K424" s="277">
        <f>'Прил.5'!K439</f>
        <v>170.1</v>
      </c>
      <c r="L424" s="277">
        <f>'Прил.5'!L439</f>
        <v>170.1</v>
      </c>
    </row>
    <row r="425" spans="2:12" ht="30" hidden="1">
      <c r="B425" s="278" t="s">
        <v>84</v>
      </c>
      <c r="C425" s="275" t="s">
        <v>550</v>
      </c>
      <c r="D425" s="275" t="s">
        <v>552</v>
      </c>
      <c r="E425" s="294" t="s">
        <v>291</v>
      </c>
      <c r="F425" s="275" t="s">
        <v>128</v>
      </c>
      <c r="G425" s="268"/>
      <c r="H425" s="275"/>
      <c r="I425" s="300"/>
      <c r="J425" s="277">
        <f>'Прил.5'!J440</f>
        <v>0</v>
      </c>
      <c r="K425" s="277">
        <f>'Прил.5'!K440</f>
        <v>170.1</v>
      </c>
      <c r="L425" s="277">
        <f>'Прил.5'!L440</f>
        <v>170.1</v>
      </c>
    </row>
    <row r="426" spans="2:12" ht="30" hidden="1">
      <c r="B426" s="301" t="s">
        <v>25</v>
      </c>
      <c r="C426" s="275" t="s">
        <v>550</v>
      </c>
      <c r="D426" s="275" t="s">
        <v>552</v>
      </c>
      <c r="E426" s="294" t="s">
        <v>291</v>
      </c>
      <c r="F426" s="275" t="s">
        <v>24</v>
      </c>
      <c r="G426" s="268"/>
      <c r="H426" s="275"/>
      <c r="I426" s="300"/>
      <c r="J426" s="277">
        <f>'Прил.5'!J441</f>
        <v>0</v>
      </c>
      <c r="K426" s="277">
        <f>'Прил.5'!K441</f>
        <v>170.1</v>
      </c>
      <c r="L426" s="277">
        <f>'Прил.5'!L441</f>
        <v>170.1</v>
      </c>
    </row>
    <row r="427" spans="2:12" ht="30" hidden="1">
      <c r="B427" s="279" t="s">
        <v>559</v>
      </c>
      <c r="C427" s="275" t="s">
        <v>550</v>
      </c>
      <c r="D427" s="275" t="s">
        <v>552</v>
      </c>
      <c r="E427" s="294" t="s">
        <v>291</v>
      </c>
      <c r="F427" s="275" t="s">
        <v>24</v>
      </c>
      <c r="G427" s="268">
        <v>4</v>
      </c>
      <c r="H427" s="275" t="s">
        <v>572</v>
      </c>
      <c r="I427" s="300"/>
      <c r="J427" s="277">
        <f>'Прил.5'!J442</f>
        <v>0</v>
      </c>
      <c r="K427" s="277">
        <f>'Прил.5'!K442</f>
        <v>170.1</v>
      </c>
      <c r="L427" s="277">
        <f>'Прил.5'!L442</f>
        <v>170.1</v>
      </c>
    </row>
    <row r="428" spans="2:12" ht="15">
      <c r="B428" s="278" t="s">
        <v>218</v>
      </c>
      <c r="C428" s="275" t="s">
        <v>550</v>
      </c>
      <c r="D428" s="275" t="s">
        <v>553</v>
      </c>
      <c r="E428" s="275"/>
      <c r="F428" s="275"/>
      <c r="G428" s="275"/>
      <c r="H428" s="281">
        <f>H429</f>
        <v>10916.7</v>
      </c>
      <c r="I428" s="277"/>
      <c r="J428" s="277">
        <f>'Прил.5'!J443</f>
        <v>10916.7</v>
      </c>
      <c r="K428" s="277">
        <f>'Прил.5'!K443</f>
        <v>0</v>
      </c>
      <c r="L428" s="277">
        <f>'Прил.5'!L443</f>
        <v>10916.7</v>
      </c>
    </row>
    <row r="429" spans="2:12" ht="30" hidden="1">
      <c r="B429" s="279" t="s">
        <v>582</v>
      </c>
      <c r="C429" s="280">
        <v>1000</v>
      </c>
      <c r="D429" s="280">
        <v>1004</v>
      </c>
      <c r="E429" s="280" t="s">
        <v>583</v>
      </c>
      <c r="F429" s="274"/>
      <c r="G429" s="274"/>
      <c r="H429" s="276">
        <f>H434+H430+H442+H446+H450+H438</f>
        <v>10916.7</v>
      </c>
      <c r="I429" s="277"/>
      <c r="J429" s="277">
        <f>'Прил.5'!J444</f>
        <v>10916.7</v>
      </c>
      <c r="K429" s="277">
        <f>'Прил.5'!K444</f>
        <v>0</v>
      </c>
      <c r="L429" s="277">
        <f>'Прил.5'!L444</f>
        <v>10916.7</v>
      </c>
    </row>
    <row r="430" spans="2:12" ht="45" hidden="1">
      <c r="B430" s="279" t="s">
        <v>180</v>
      </c>
      <c r="C430" s="280">
        <v>1000</v>
      </c>
      <c r="D430" s="280">
        <v>1004</v>
      </c>
      <c r="E430" s="280" t="s">
        <v>162</v>
      </c>
      <c r="F430" s="275"/>
      <c r="G430" s="275"/>
      <c r="H430" s="281">
        <f>H431</f>
        <v>6109.1</v>
      </c>
      <c r="I430" s="277"/>
      <c r="J430" s="277">
        <f>'Прил.5'!J445</f>
        <v>6109.1</v>
      </c>
      <c r="K430" s="277">
        <f>'Прил.5'!K445</f>
        <v>0</v>
      </c>
      <c r="L430" s="277">
        <f>'Прил.5'!L445</f>
        <v>6109.1</v>
      </c>
    </row>
    <row r="431" spans="2:12" ht="30" hidden="1">
      <c r="B431" s="279" t="s">
        <v>72</v>
      </c>
      <c r="C431" s="280">
        <v>1000</v>
      </c>
      <c r="D431" s="280">
        <v>1004</v>
      </c>
      <c r="E431" s="280" t="s">
        <v>162</v>
      </c>
      <c r="F431" s="275" t="s">
        <v>70</v>
      </c>
      <c r="G431" s="275"/>
      <c r="H431" s="281">
        <f>H432</f>
        <v>6109.1</v>
      </c>
      <c r="I431" s="277"/>
      <c r="J431" s="277">
        <f>'Прил.5'!J446</f>
        <v>6109.1</v>
      </c>
      <c r="K431" s="277">
        <f>'Прил.5'!K446</f>
        <v>0</v>
      </c>
      <c r="L431" s="277">
        <f>'Прил.5'!L446</f>
        <v>6109.1</v>
      </c>
    </row>
    <row r="432" spans="2:12" ht="30" hidden="1">
      <c r="B432" s="279" t="s">
        <v>73</v>
      </c>
      <c r="C432" s="280">
        <v>1000</v>
      </c>
      <c r="D432" s="280">
        <v>1004</v>
      </c>
      <c r="E432" s="280" t="s">
        <v>162</v>
      </c>
      <c r="F432" s="275" t="s">
        <v>71</v>
      </c>
      <c r="G432" s="275"/>
      <c r="H432" s="281">
        <f>H433</f>
        <v>6109.1</v>
      </c>
      <c r="I432" s="277"/>
      <c r="J432" s="277">
        <f>'Прил.5'!J447</f>
        <v>6109.1</v>
      </c>
      <c r="K432" s="277">
        <f>'Прил.5'!K447</f>
        <v>0</v>
      </c>
      <c r="L432" s="277">
        <f>'Прил.5'!L447</f>
        <v>6109.1</v>
      </c>
    </row>
    <row r="433" spans="2:12" ht="30" hidden="1">
      <c r="B433" s="278" t="s">
        <v>558</v>
      </c>
      <c r="C433" s="280">
        <v>1000</v>
      </c>
      <c r="D433" s="280">
        <v>1004</v>
      </c>
      <c r="E433" s="280" t="s">
        <v>162</v>
      </c>
      <c r="F433" s="275" t="s">
        <v>71</v>
      </c>
      <c r="G433" s="275" t="s">
        <v>212</v>
      </c>
      <c r="H433" s="281">
        <v>6109.1</v>
      </c>
      <c r="I433" s="277"/>
      <c r="J433" s="277">
        <f>'Прил.5'!J448</f>
        <v>6109.1</v>
      </c>
      <c r="K433" s="277">
        <f>'Прил.5'!K448</f>
        <v>0</v>
      </c>
      <c r="L433" s="277">
        <f>'Прил.5'!L448</f>
        <v>6109.1</v>
      </c>
    </row>
    <row r="434" spans="2:12" ht="30" hidden="1">
      <c r="B434" s="279" t="s">
        <v>181</v>
      </c>
      <c r="C434" s="280">
        <v>1000</v>
      </c>
      <c r="D434" s="280">
        <v>1004</v>
      </c>
      <c r="E434" s="280" t="s">
        <v>132</v>
      </c>
      <c r="F434" s="274"/>
      <c r="G434" s="274"/>
      <c r="H434" s="276">
        <f>H435</f>
        <v>173.7</v>
      </c>
      <c r="I434" s="277"/>
      <c r="J434" s="277">
        <f>'Прил.5'!J449</f>
        <v>173.7</v>
      </c>
      <c r="K434" s="277">
        <f>'Прил.5'!K449</f>
        <v>0</v>
      </c>
      <c r="L434" s="277">
        <f>'Прил.5'!L449</f>
        <v>173.7</v>
      </c>
    </row>
    <row r="435" spans="2:12" ht="30" hidden="1">
      <c r="B435" s="278" t="s">
        <v>84</v>
      </c>
      <c r="C435" s="280">
        <v>1000</v>
      </c>
      <c r="D435" s="280">
        <v>1004</v>
      </c>
      <c r="E435" s="280" t="s">
        <v>132</v>
      </c>
      <c r="F435" s="275" t="s">
        <v>128</v>
      </c>
      <c r="G435" s="274"/>
      <c r="H435" s="281">
        <f>H436</f>
        <v>173.7</v>
      </c>
      <c r="I435" s="277"/>
      <c r="J435" s="277">
        <f>'Прил.5'!J450</f>
        <v>173.7</v>
      </c>
      <c r="K435" s="277">
        <f>'Прил.5'!K450</f>
        <v>0</v>
      </c>
      <c r="L435" s="277">
        <f>'Прил.5'!L450</f>
        <v>173.7</v>
      </c>
    </row>
    <row r="436" spans="2:12" ht="30" hidden="1">
      <c r="B436" s="278" t="s">
        <v>204</v>
      </c>
      <c r="C436" s="280">
        <v>1000</v>
      </c>
      <c r="D436" s="280">
        <v>1004</v>
      </c>
      <c r="E436" s="280" t="s">
        <v>132</v>
      </c>
      <c r="F436" s="275" t="s">
        <v>161</v>
      </c>
      <c r="G436" s="275"/>
      <c r="H436" s="281">
        <f>H437</f>
        <v>173.7</v>
      </c>
      <c r="I436" s="277"/>
      <c r="J436" s="277">
        <f>'Прил.5'!J451</f>
        <v>173.7</v>
      </c>
      <c r="K436" s="277">
        <f>'Прил.5'!K451</f>
        <v>0</v>
      </c>
      <c r="L436" s="277">
        <f>'Прил.5'!L451</f>
        <v>173.7</v>
      </c>
    </row>
    <row r="437" spans="2:12" ht="30" hidden="1">
      <c r="B437" s="302" t="s">
        <v>559</v>
      </c>
      <c r="C437" s="303">
        <v>1000</v>
      </c>
      <c r="D437" s="303">
        <v>1004</v>
      </c>
      <c r="E437" s="303" t="s">
        <v>132</v>
      </c>
      <c r="F437" s="304" t="s">
        <v>161</v>
      </c>
      <c r="G437" s="304" t="s">
        <v>572</v>
      </c>
      <c r="H437" s="305">
        <v>173.7</v>
      </c>
      <c r="I437" s="277"/>
      <c r="J437" s="277">
        <f>'Прил.5'!J452</f>
        <v>173.7</v>
      </c>
      <c r="K437" s="277">
        <f>'Прил.5'!K452</f>
        <v>0</v>
      </c>
      <c r="L437" s="277">
        <f>'Прил.5'!L452</f>
        <v>173.7</v>
      </c>
    </row>
    <row r="438" spans="2:12" ht="45" hidden="1">
      <c r="B438" s="279" t="s">
        <v>182</v>
      </c>
      <c r="C438" s="280">
        <v>1000</v>
      </c>
      <c r="D438" s="280">
        <v>1004</v>
      </c>
      <c r="E438" s="280" t="s">
        <v>133</v>
      </c>
      <c r="F438" s="274"/>
      <c r="G438" s="274"/>
      <c r="H438" s="276">
        <f>H439</f>
        <v>1365</v>
      </c>
      <c r="I438" s="277"/>
      <c r="J438" s="277">
        <f>'Прил.5'!J453</f>
        <v>1365</v>
      </c>
      <c r="K438" s="277">
        <f>'Прил.5'!K453</f>
        <v>0</v>
      </c>
      <c r="L438" s="277">
        <f>'Прил.5'!L453</f>
        <v>1365</v>
      </c>
    </row>
    <row r="439" spans="2:12" ht="30" hidden="1">
      <c r="B439" s="278" t="s">
        <v>84</v>
      </c>
      <c r="C439" s="280">
        <v>1000</v>
      </c>
      <c r="D439" s="280">
        <v>1004</v>
      </c>
      <c r="E439" s="280" t="s">
        <v>133</v>
      </c>
      <c r="F439" s="275" t="s">
        <v>128</v>
      </c>
      <c r="G439" s="274"/>
      <c r="H439" s="281">
        <f>H440</f>
        <v>1365</v>
      </c>
      <c r="I439" s="277"/>
      <c r="J439" s="277">
        <f>'Прил.5'!J454</f>
        <v>1365</v>
      </c>
      <c r="K439" s="277">
        <f>'Прил.5'!K454</f>
        <v>0</v>
      </c>
      <c r="L439" s="277">
        <f>'Прил.5'!L454</f>
        <v>1365</v>
      </c>
    </row>
    <row r="440" spans="2:12" ht="30" hidden="1">
      <c r="B440" s="278" t="s">
        <v>317</v>
      </c>
      <c r="C440" s="280">
        <v>1000</v>
      </c>
      <c r="D440" s="280">
        <v>1004</v>
      </c>
      <c r="E440" s="280" t="s">
        <v>133</v>
      </c>
      <c r="F440" s="275" t="s">
        <v>316</v>
      </c>
      <c r="G440" s="274"/>
      <c r="H440" s="281">
        <f>H441</f>
        <v>1365</v>
      </c>
      <c r="I440" s="277"/>
      <c r="J440" s="277">
        <f>'Прил.5'!J455</f>
        <v>1365</v>
      </c>
      <c r="K440" s="277">
        <f>'Прил.5'!K455</f>
        <v>0</v>
      </c>
      <c r="L440" s="277">
        <f>'Прил.5'!L455</f>
        <v>1365</v>
      </c>
    </row>
    <row r="441" spans="2:12" ht="30" hidden="1">
      <c r="B441" s="278" t="s">
        <v>558</v>
      </c>
      <c r="C441" s="280">
        <v>1000</v>
      </c>
      <c r="D441" s="280">
        <v>1004</v>
      </c>
      <c r="E441" s="280" t="s">
        <v>133</v>
      </c>
      <c r="F441" s="275" t="s">
        <v>316</v>
      </c>
      <c r="G441" s="275" t="s">
        <v>212</v>
      </c>
      <c r="H441" s="281">
        <v>1365</v>
      </c>
      <c r="I441" s="277"/>
      <c r="J441" s="277">
        <f>'Прил.5'!J456</f>
        <v>1365</v>
      </c>
      <c r="K441" s="277">
        <f>'Прил.5'!K456</f>
        <v>0</v>
      </c>
      <c r="L441" s="277">
        <f>'Прил.5'!L456</f>
        <v>1365</v>
      </c>
    </row>
    <row r="442" spans="2:12" ht="75" hidden="1">
      <c r="B442" s="279" t="s">
        <v>183</v>
      </c>
      <c r="C442" s="280">
        <v>1000</v>
      </c>
      <c r="D442" s="280">
        <v>1004</v>
      </c>
      <c r="E442" s="280" t="s">
        <v>134</v>
      </c>
      <c r="F442" s="274"/>
      <c r="G442" s="274"/>
      <c r="H442" s="276">
        <f>H443</f>
        <v>21.6</v>
      </c>
      <c r="I442" s="277"/>
      <c r="J442" s="277">
        <f>'Прил.5'!J457</f>
        <v>21.6</v>
      </c>
      <c r="K442" s="277">
        <f>'Прил.5'!K457</f>
        <v>0</v>
      </c>
      <c r="L442" s="277">
        <f>'Прил.5'!L457</f>
        <v>21.6</v>
      </c>
    </row>
    <row r="443" spans="2:12" ht="30" hidden="1">
      <c r="B443" s="278" t="s">
        <v>84</v>
      </c>
      <c r="C443" s="280">
        <v>1000</v>
      </c>
      <c r="D443" s="280">
        <v>1004</v>
      </c>
      <c r="E443" s="280" t="s">
        <v>134</v>
      </c>
      <c r="F443" s="275" t="s">
        <v>128</v>
      </c>
      <c r="G443" s="275"/>
      <c r="H443" s="281">
        <f>H444</f>
        <v>21.6</v>
      </c>
      <c r="I443" s="277"/>
      <c r="J443" s="277">
        <f>'Прил.5'!J458</f>
        <v>21.6</v>
      </c>
      <c r="K443" s="277">
        <f>'Прил.5'!K458</f>
        <v>0</v>
      </c>
      <c r="L443" s="277">
        <f>'Прил.5'!L458</f>
        <v>21.6</v>
      </c>
    </row>
    <row r="444" spans="2:12" ht="30" hidden="1">
      <c r="B444" s="278" t="s">
        <v>317</v>
      </c>
      <c r="C444" s="280">
        <v>1000</v>
      </c>
      <c r="D444" s="280">
        <v>1004</v>
      </c>
      <c r="E444" s="280" t="s">
        <v>134</v>
      </c>
      <c r="F444" s="275" t="s">
        <v>316</v>
      </c>
      <c r="G444" s="275"/>
      <c r="H444" s="281">
        <f>H445</f>
        <v>21.6</v>
      </c>
      <c r="I444" s="277"/>
      <c r="J444" s="277">
        <f>'Прил.5'!J459</f>
        <v>21.6</v>
      </c>
      <c r="K444" s="277">
        <f>'Прил.5'!K459</f>
        <v>0</v>
      </c>
      <c r="L444" s="277">
        <f>'Прил.5'!L459</f>
        <v>21.6</v>
      </c>
    </row>
    <row r="445" spans="2:12" ht="30" hidden="1">
      <c r="B445" s="278" t="s">
        <v>558</v>
      </c>
      <c r="C445" s="280">
        <v>1000</v>
      </c>
      <c r="D445" s="280">
        <v>1004</v>
      </c>
      <c r="E445" s="280" t="s">
        <v>134</v>
      </c>
      <c r="F445" s="275" t="s">
        <v>316</v>
      </c>
      <c r="G445" s="275" t="s">
        <v>212</v>
      </c>
      <c r="H445" s="281">
        <v>21.6</v>
      </c>
      <c r="I445" s="277"/>
      <c r="J445" s="277">
        <f>'Прил.5'!J460</f>
        <v>21.6</v>
      </c>
      <c r="K445" s="277">
        <f>'Прил.5'!K460</f>
        <v>0</v>
      </c>
      <c r="L445" s="277">
        <f>'Прил.5'!L460</f>
        <v>21.6</v>
      </c>
    </row>
    <row r="446" spans="2:12" ht="30" hidden="1">
      <c r="B446" s="279" t="s">
        <v>184</v>
      </c>
      <c r="C446" s="280">
        <v>1000</v>
      </c>
      <c r="D446" s="280">
        <v>1004</v>
      </c>
      <c r="E446" s="280" t="s">
        <v>135</v>
      </c>
      <c r="F446" s="274"/>
      <c r="G446" s="274"/>
      <c r="H446" s="276">
        <f>H447</f>
        <v>3197.3</v>
      </c>
      <c r="I446" s="277"/>
      <c r="J446" s="277">
        <f>'Прил.5'!J461</f>
        <v>3197.3</v>
      </c>
      <c r="K446" s="277">
        <f>'Прил.5'!K461</f>
        <v>0</v>
      </c>
      <c r="L446" s="277">
        <f>'Прил.5'!L461</f>
        <v>3197.3</v>
      </c>
    </row>
    <row r="447" spans="2:12" ht="30" hidden="1">
      <c r="B447" s="278" t="s">
        <v>84</v>
      </c>
      <c r="C447" s="280">
        <v>1000</v>
      </c>
      <c r="D447" s="280">
        <v>1004</v>
      </c>
      <c r="E447" s="280" t="s">
        <v>135</v>
      </c>
      <c r="F447" s="275" t="s">
        <v>128</v>
      </c>
      <c r="G447" s="275"/>
      <c r="H447" s="281">
        <f>H448</f>
        <v>3197.3</v>
      </c>
      <c r="I447" s="277"/>
      <c r="J447" s="277">
        <f>'Прил.5'!J462</f>
        <v>3197.3</v>
      </c>
      <c r="K447" s="277">
        <f>'Прил.5'!K462</f>
        <v>0</v>
      </c>
      <c r="L447" s="277">
        <f>'Прил.5'!L462</f>
        <v>3197.3</v>
      </c>
    </row>
    <row r="448" spans="2:12" ht="30" hidden="1">
      <c r="B448" s="278" t="s">
        <v>204</v>
      </c>
      <c r="C448" s="280">
        <v>1000</v>
      </c>
      <c r="D448" s="280">
        <v>1004</v>
      </c>
      <c r="E448" s="280" t="s">
        <v>135</v>
      </c>
      <c r="F448" s="275" t="s">
        <v>161</v>
      </c>
      <c r="G448" s="275"/>
      <c r="H448" s="281">
        <f>H449</f>
        <v>3197.3</v>
      </c>
      <c r="I448" s="277"/>
      <c r="J448" s="277">
        <f>'Прил.5'!J463</f>
        <v>3197.3</v>
      </c>
      <c r="K448" s="277">
        <f>'Прил.5'!K463</f>
        <v>0</v>
      </c>
      <c r="L448" s="277">
        <f>'Прил.5'!L463</f>
        <v>3197.3</v>
      </c>
    </row>
    <row r="449" spans="2:12" ht="30" hidden="1">
      <c r="B449" s="278" t="s">
        <v>558</v>
      </c>
      <c r="C449" s="280">
        <v>1000</v>
      </c>
      <c r="D449" s="280">
        <v>1004</v>
      </c>
      <c r="E449" s="280" t="s">
        <v>135</v>
      </c>
      <c r="F449" s="275" t="s">
        <v>161</v>
      </c>
      <c r="G449" s="275" t="s">
        <v>212</v>
      </c>
      <c r="H449" s="281">
        <v>3197.3</v>
      </c>
      <c r="I449" s="277"/>
      <c r="J449" s="277">
        <f>'Прил.5'!J464</f>
        <v>3197.3</v>
      </c>
      <c r="K449" s="277">
        <f>'Прил.5'!K464</f>
        <v>0</v>
      </c>
      <c r="L449" s="277">
        <f>'Прил.5'!L464</f>
        <v>3197.3</v>
      </c>
    </row>
    <row r="450" spans="2:12" ht="45" hidden="1">
      <c r="B450" s="279" t="s">
        <v>185</v>
      </c>
      <c r="C450" s="280">
        <v>1000</v>
      </c>
      <c r="D450" s="280">
        <v>1004</v>
      </c>
      <c r="E450" s="280" t="s">
        <v>136</v>
      </c>
      <c r="F450" s="275"/>
      <c r="G450" s="275"/>
      <c r="H450" s="281">
        <f>H451</f>
        <v>50</v>
      </c>
      <c r="I450" s="277"/>
      <c r="J450" s="277">
        <f>'Прил.5'!J465</f>
        <v>50</v>
      </c>
      <c r="K450" s="277">
        <f>'Прил.5'!K465</f>
        <v>0</v>
      </c>
      <c r="L450" s="277">
        <f>'Прил.5'!L465</f>
        <v>50</v>
      </c>
    </row>
    <row r="451" spans="2:12" ht="30" hidden="1">
      <c r="B451" s="278" t="s">
        <v>84</v>
      </c>
      <c r="C451" s="280">
        <v>1000</v>
      </c>
      <c r="D451" s="280">
        <v>1004</v>
      </c>
      <c r="E451" s="280" t="s">
        <v>136</v>
      </c>
      <c r="F451" s="275" t="s">
        <v>128</v>
      </c>
      <c r="G451" s="275"/>
      <c r="H451" s="281">
        <f>H452</f>
        <v>50</v>
      </c>
      <c r="I451" s="277"/>
      <c r="J451" s="277">
        <f>'Прил.5'!J466</f>
        <v>50</v>
      </c>
      <c r="K451" s="277">
        <f>'Прил.5'!K466</f>
        <v>0</v>
      </c>
      <c r="L451" s="277">
        <f>'Прил.5'!L466</f>
        <v>50</v>
      </c>
    </row>
    <row r="452" spans="2:12" ht="30" hidden="1">
      <c r="B452" s="278" t="s">
        <v>204</v>
      </c>
      <c r="C452" s="280">
        <v>1000</v>
      </c>
      <c r="D452" s="280">
        <v>1004</v>
      </c>
      <c r="E452" s="280" t="s">
        <v>136</v>
      </c>
      <c r="F452" s="275" t="s">
        <v>161</v>
      </c>
      <c r="G452" s="275"/>
      <c r="H452" s="281">
        <f>H453</f>
        <v>50</v>
      </c>
      <c r="I452" s="277"/>
      <c r="J452" s="277">
        <f>'Прил.5'!J467</f>
        <v>50</v>
      </c>
      <c r="K452" s="277">
        <f>'Прил.5'!K467</f>
        <v>0</v>
      </c>
      <c r="L452" s="277">
        <f>'Прил.5'!L467</f>
        <v>50</v>
      </c>
    </row>
    <row r="453" spans="2:12" ht="30" hidden="1">
      <c r="B453" s="278" t="s">
        <v>558</v>
      </c>
      <c r="C453" s="280">
        <v>1000</v>
      </c>
      <c r="D453" s="280">
        <v>1004</v>
      </c>
      <c r="E453" s="280" t="s">
        <v>136</v>
      </c>
      <c r="F453" s="275" t="s">
        <v>161</v>
      </c>
      <c r="G453" s="275" t="s">
        <v>212</v>
      </c>
      <c r="H453" s="281">
        <v>50</v>
      </c>
      <c r="I453" s="277"/>
      <c r="J453" s="277">
        <f>'Прил.5'!J468</f>
        <v>50</v>
      </c>
      <c r="K453" s="277">
        <f>'Прил.5'!K468</f>
        <v>0</v>
      </c>
      <c r="L453" s="277">
        <f>'Прил.5'!L468</f>
        <v>50</v>
      </c>
    </row>
    <row r="454" spans="2:12" s="282" customFormat="1" ht="15.75">
      <c r="B454" s="278" t="s">
        <v>506</v>
      </c>
      <c r="C454" s="275" t="s">
        <v>550</v>
      </c>
      <c r="D454" s="275" t="s">
        <v>554</v>
      </c>
      <c r="E454" s="275"/>
      <c r="F454" s="275"/>
      <c r="G454" s="275"/>
      <c r="H454" s="276">
        <f>H455</f>
        <v>810.6999999999999</v>
      </c>
      <c r="I454" s="277">
        <f>I455</f>
        <v>46.9</v>
      </c>
      <c r="J454" s="277">
        <f>'Прил.5'!J469</f>
        <v>857.5999999999999</v>
      </c>
      <c r="K454" s="277">
        <f>'Прил.5'!K469</f>
        <v>0</v>
      </c>
      <c r="L454" s="277">
        <f>'Прил.5'!L469</f>
        <v>857.5999999999999</v>
      </c>
    </row>
    <row r="455" spans="2:12" s="282" customFormat="1" ht="30.75" hidden="1">
      <c r="B455" s="279" t="s">
        <v>582</v>
      </c>
      <c r="C455" s="275" t="s">
        <v>550</v>
      </c>
      <c r="D455" s="275" t="s">
        <v>554</v>
      </c>
      <c r="E455" s="280" t="s">
        <v>583</v>
      </c>
      <c r="F455" s="275"/>
      <c r="G455" s="275"/>
      <c r="H455" s="276">
        <f>H456</f>
        <v>810.6999999999999</v>
      </c>
      <c r="I455" s="277">
        <f>I456</f>
        <v>46.9</v>
      </c>
      <c r="J455" s="277">
        <f>'Прил.5'!J470</f>
        <v>857.5999999999999</v>
      </c>
      <c r="K455" s="277">
        <f>'Прил.5'!K470</f>
        <v>0</v>
      </c>
      <c r="L455" s="277">
        <f>'Прил.5'!L470</f>
        <v>857.5999999999999</v>
      </c>
    </row>
    <row r="456" spans="2:12" s="282" customFormat="1" ht="30" hidden="1">
      <c r="B456" s="278" t="s">
        <v>186</v>
      </c>
      <c r="C456" s="275" t="s">
        <v>550</v>
      </c>
      <c r="D456" s="275" t="s">
        <v>554</v>
      </c>
      <c r="E456" s="275" t="s">
        <v>137</v>
      </c>
      <c r="F456" s="275"/>
      <c r="G456" s="275"/>
      <c r="H456" s="276">
        <f>H457+H461</f>
        <v>810.6999999999999</v>
      </c>
      <c r="I456" s="277">
        <f>I457+I461</f>
        <v>46.9</v>
      </c>
      <c r="J456" s="277">
        <f>'Прил.5'!J471</f>
        <v>857.5999999999999</v>
      </c>
      <c r="K456" s="277">
        <f>'Прил.5'!K471</f>
        <v>0</v>
      </c>
      <c r="L456" s="277">
        <f>'Прил.5'!L471</f>
        <v>857.5999999999999</v>
      </c>
    </row>
    <row r="457" spans="2:12" s="282" customFormat="1" ht="45" hidden="1">
      <c r="B457" s="278" t="s">
        <v>585</v>
      </c>
      <c r="C457" s="275" t="s">
        <v>550</v>
      </c>
      <c r="D457" s="275" t="s">
        <v>554</v>
      </c>
      <c r="E457" s="275" t="s">
        <v>137</v>
      </c>
      <c r="F457" s="275" t="s">
        <v>396</v>
      </c>
      <c r="G457" s="275"/>
      <c r="H457" s="276">
        <f>H458</f>
        <v>772.9</v>
      </c>
      <c r="I457" s="277">
        <f>I458</f>
        <v>46.9</v>
      </c>
      <c r="J457" s="277">
        <f>'Прил.5'!J472</f>
        <v>819.8</v>
      </c>
      <c r="K457" s="277">
        <f>'Прил.5'!K472</f>
        <v>0</v>
      </c>
      <c r="L457" s="277">
        <f>'Прил.5'!L472</f>
        <v>819.8</v>
      </c>
    </row>
    <row r="458" spans="2:12" s="282" customFormat="1" ht="30" hidden="1">
      <c r="B458" s="278" t="s">
        <v>586</v>
      </c>
      <c r="C458" s="275" t="s">
        <v>550</v>
      </c>
      <c r="D458" s="275" t="s">
        <v>554</v>
      </c>
      <c r="E458" s="275" t="s">
        <v>137</v>
      </c>
      <c r="F458" s="275" t="s">
        <v>587</v>
      </c>
      <c r="G458" s="275"/>
      <c r="H458" s="276">
        <f>H460</f>
        <v>772.9</v>
      </c>
      <c r="I458" s="277">
        <f>I459</f>
        <v>46.9</v>
      </c>
      <c r="J458" s="277">
        <f>'Прил.5'!J473</f>
        <v>819.8</v>
      </c>
      <c r="K458" s="277">
        <f>'Прил.5'!K473</f>
        <v>0</v>
      </c>
      <c r="L458" s="277">
        <f>'Прил.5'!L473</f>
        <v>819.8</v>
      </c>
    </row>
    <row r="459" spans="2:12" s="282" customFormat="1" ht="30" hidden="1">
      <c r="B459" s="278" t="s">
        <v>580</v>
      </c>
      <c r="C459" s="275" t="s">
        <v>550</v>
      </c>
      <c r="D459" s="275" t="s">
        <v>554</v>
      </c>
      <c r="E459" s="275" t="s">
        <v>137</v>
      </c>
      <c r="F459" s="275" t="s">
        <v>587</v>
      </c>
      <c r="G459" s="275" t="s">
        <v>569</v>
      </c>
      <c r="H459" s="276"/>
      <c r="I459" s="277">
        <v>46.9</v>
      </c>
      <c r="J459" s="277">
        <f>'Прил.5'!J474</f>
        <v>46.9</v>
      </c>
      <c r="K459" s="277">
        <f>'Прил.5'!K474</f>
        <v>0</v>
      </c>
      <c r="L459" s="277">
        <f>'Прил.5'!L474</f>
        <v>46.9</v>
      </c>
    </row>
    <row r="460" spans="2:12" s="282" customFormat="1" ht="30" hidden="1">
      <c r="B460" s="278" t="s">
        <v>558</v>
      </c>
      <c r="C460" s="275" t="s">
        <v>550</v>
      </c>
      <c r="D460" s="275" t="s">
        <v>554</v>
      </c>
      <c r="E460" s="275" t="s">
        <v>137</v>
      </c>
      <c r="F460" s="275" t="s">
        <v>587</v>
      </c>
      <c r="G460" s="275" t="s">
        <v>212</v>
      </c>
      <c r="H460" s="276">
        <v>772.9</v>
      </c>
      <c r="I460" s="272"/>
      <c r="J460" s="277">
        <f>'Прил.5'!J475</f>
        <v>772.9</v>
      </c>
      <c r="K460" s="277">
        <f>'Прил.5'!K475</f>
        <v>0</v>
      </c>
      <c r="L460" s="277">
        <f>'Прил.5'!L475</f>
        <v>772.9</v>
      </c>
    </row>
    <row r="461" spans="2:12" s="282" customFormat="1" ht="30" hidden="1">
      <c r="B461" s="279" t="s">
        <v>592</v>
      </c>
      <c r="C461" s="275" t="s">
        <v>550</v>
      </c>
      <c r="D461" s="275" t="s">
        <v>554</v>
      </c>
      <c r="E461" s="275" t="s">
        <v>137</v>
      </c>
      <c r="F461" s="275" t="s">
        <v>593</v>
      </c>
      <c r="G461" s="275"/>
      <c r="H461" s="276">
        <f>H462</f>
        <v>37.8</v>
      </c>
      <c r="I461" s="272"/>
      <c r="J461" s="277">
        <f>'Прил.5'!J476</f>
        <v>37.8</v>
      </c>
      <c r="K461" s="277">
        <f>'Прил.5'!K476</f>
        <v>0</v>
      </c>
      <c r="L461" s="277">
        <f>'Прил.5'!L476</f>
        <v>37.8</v>
      </c>
    </row>
    <row r="462" spans="2:12" s="282" customFormat="1" ht="30.75" hidden="1">
      <c r="B462" s="279" t="s">
        <v>594</v>
      </c>
      <c r="C462" s="275" t="s">
        <v>550</v>
      </c>
      <c r="D462" s="275" t="s">
        <v>554</v>
      </c>
      <c r="E462" s="275" t="s">
        <v>137</v>
      </c>
      <c r="F462" s="275" t="s">
        <v>595</v>
      </c>
      <c r="G462" s="275"/>
      <c r="H462" s="276">
        <f>H463</f>
        <v>37.8</v>
      </c>
      <c r="I462" s="272"/>
      <c r="J462" s="277">
        <f>'Прил.5'!J477</f>
        <v>37.8</v>
      </c>
      <c r="K462" s="277">
        <f>'Прил.5'!K477</f>
        <v>0</v>
      </c>
      <c r="L462" s="277">
        <f>'Прил.5'!L477</f>
        <v>37.8</v>
      </c>
    </row>
    <row r="463" spans="2:12" s="282" customFormat="1" ht="30" hidden="1">
      <c r="B463" s="278" t="s">
        <v>558</v>
      </c>
      <c r="C463" s="275" t="s">
        <v>550</v>
      </c>
      <c r="D463" s="275" t="s">
        <v>554</v>
      </c>
      <c r="E463" s="275" t="s">
        <v>137</v>
      </c>
      <c r="F463" s="275" t="s">
        <v>595</v>
      </c>
      <c r="G463" s="275" t="s">
        <v>212</v>
      </c>
      <c r="H463" s="276">
        <v>37.8</v>
      </c>
      <c r="I463" s="272"/>
      <c r="J463" s="277">
        <f>'Прил.5'!J478</f>
        <v>37.8</v>
      </c>
      <c r="K463" s="277">
        <f>'Прил.5'!K478</f>
        <v>0</v>
      </c>
      <c r="L463" s="277">
        <f>'Прил.5'!L478</f>
        <v>37.8</v>
      </c>
    </row>
    <row r="464" spans="2:12" s="282" customFormat="1" ht="20.25" customHeight="1">
      <c r="B464" s="273" t="s">
        <v>217</v>
      </c>
      <c r="C464" s="274" t="s">
        <v>555</v>
      </c>
      <c r="D464" s="274"/>
      <c r="E464" s="274"/>
      <c r="F464" s="274"/>
      <c r="G464" s="274"/>
      <c r="H464" s="271">
        <f>H466</f>
        <v>106</v>
      </c>
      <c r="I464" s="272"/>
      <c r="J464" s="272">
        <f>'Прил.5'!J479</f>
        <v>106</v>
      </c>
      <c r="K464" s="272">
        <f>'Прил.5'!K479</f>
        <v>-29.3</v>
      </c>
      <c r="L464" s="272">
        <f>'Прил.5'!L479</f>
        <v>76.7</v>
      </c>
    </row>
    <row r="465" spans="2:12" ht="15.75" hidden="1">
      <c r="B465" s="278" t="s">
        <v>580</v>
      </c>
      <c r="C465" s="274"/>
      <c r="D465" s="274"/>
      <c r="E465" s="274"/>
      <c r="F465" s="274"/>
      <c r="G465" s="275" t="s">
        <v>569</v>
      </c>
      <c r="H465" s="276">
        <f>H469</f>
        <v>106</v>
      </c>
      <c r="I465" s="277"/>
      <c r="J465" s="277">
        <f>'Прил.5'!J480</f>
        <v>106</v>
      </c>
      <c r="K465" s="277">
        <f>'Прил.5'!K480</f>
        <v>-29.3</v>
      </c>
      <c r="L465" s="277">
        <f>'Прил.5'!L480</f>
        <v>76.7</v>
      </c>
    </row>
    <row r="466" spans="2:12" s="282" customFormat="1" ht="20.25" customHeight="1">
      <c r="B466" s="278" t="s">
        <v>469</v>
      </c>
      <c r="C466" s="275" t="s">
        <v>555</v>
      </c>
      <c r="D466" s="275" t="s">
        <v>468</v>
      </c>
      <c r="E466" s="275"/>
      <c r="F466" s="275"/>
      <c r="G466" s="275"/>
      <c r="H466" s="276">
        <f>H467</f>
        <v>106</v>
      </c>
      <c r="I466" s="272"/>
      <c r="J466" s="277">
        <f>'Прил.5'!J481</f>
        <v>106</v>
      </c>
      <c r="K466" s="277">
        <f>'Прил.5'!K481</f>
        <v>-29.3</v>
      </c>
      <c r="L466" s="277">
        <f>'Прил.5'!L481</f>
        <v>76.7</v>
      </c>
    </row>
    <row r="467" spans="2:12" ht="30" hidden="1">
      <c r="B467" s="278" t="s">
        <v>138</v>
      </c>
      <c r="C467" s="275" t="s">
        <v>555</v>
      </c>
      <c r="D467" s="275" t="s">
        <v>468</v>
      </c>
      <c r="E467" s="275" t="s">
        <v>139</v>
      </c>
      <c r="F467" s="275"/>
      <c r="G467" s="275"/>
      <c r="H467" s="276">
        <f>H468</f>
        <v>106</v>
      </c>
      <c r="I467" s="277"/>
      <c r="J467" s="277">
        <f>'Прил.5'!J482</f>
        <v>106</v>
      </c>
      <c r="K467" s="277">
        <f>'Прил.5'!K482</f>
        <v>-29.3</v>
      </c>
      <c r="L467" s="277">
        <f>'Прил.5'!L482</f>
        <v>76.7</v>
      </c>
    </row>
    <row r="468" spans="2:12" ht="30" hidden="1">
      <c r="B468" s="279" t="s">
        <v>140</v>
      </c>
      <c r="C468" s="275" t="s">
        <v>555</v>
      </c>
      <c r="D468" s="275" t="s">
        <v>468</v>
      </c>
      <c r="E468" s="275" t="s">
        <v>141</v>
      </c>
      <c r="F468" s="264"/>
      <c r="G468" s="275"/>
      <c r="H468" s="276">
        <f>H469</f>
        <v>106</v>
      </c>
      <c r="I468" s="277"/>
      <c r="J468" s="277">
        <f>'Прил.5'!J483</f>
        <v>106</v>
      </c>
      <c r="K468" s="277">
        <f>'Прил.5'!K483</f>
        <v>-29.3</v>
      </c>
      <c r="L468" s="277">
        <f>'Прил.5'!L483</f>
        <v>76.7</v>
      </c>
    </row>
    <row r="469" spans="2:12" ht="30" hidden="1">
      <c r="B469" s="279" t="s">
        <v>592</v>
      </c>
      <c r="C469" s="275" t="s">
        <v>555</v>
      </c>
      <c r="D469" s="275" t="s">
        <v>468</v>
      </c>
      <c r="E469" s="275" t="s">
        <v>141</v>
      </c>
      <c r="F469" s="275" t="s">
        <v>593</v>
      </c>
      <c r="G469" s="275"/>
      <c r="H469" s="281">
        <f>H470</f>
        <v>106</v>
      </c>
      <c r="I469" s="277"/>
      <c r="J469" s="277">
        <f>'Прил.5'!J484</f>
        <v>106</v>
      </c>
      <c r="K469" s="277">
        <f>'Прил.5'!K484</f>
        <v>-29.3</v>
      </c>
      <c r="L469" s="277">
        <f>'Прил.5'!L484</f>
        <v>76.7</v>
      </c>
    </row>
    <row r="470" spans="2:12" ht="30" hidden="1">
      <c r="B470" s="279" t="s">
        <v>594</v>
      </c>
      <c r="C470" s="275" t="s">
        <v>555</v>
      </c>
      <c r="D470" s="275" t="s">
        <v>468</v>
      </c>
      <c r="E470" s="275" t="s">
        <v>141</v>
      </c>
      <c r="F470" s="275" t="s">
        <v>595</v>
      </c>
      <c r="G470" s="275"/>
      <c r="H470" s="281">
        <f>H471</f>
        <v>106</v>
      </c>
      <c r="I470" s="277"/>
      <c r="J470" s="277">
        <f>'Прил.5'!J485</f>
        <v>106</v>
      </c>
      <c r="K470" s="277">
        <f>'Прил.5'!K485</f>
        <v>-29.3</v>
      </c>
      <c r="L470" s="277">
        <f>'Прил.5'!L485</f>
        <v>76.7</v>
      </c>
    </row>
    <row r="471" spans="2:12" ht="30" hidden="1">
      <c r="B471" s="278" t="s">
        <v>580</v>
      </c>
      <c r="C471" s="275" t="s">
        <v>555</v>
      </c>
      <c r="D471" s="275" t="s">
        <v>468</v>
      </c>
      <c r="E471" s="275" t="s">
        <v>141</v>
      </c>
      <c r="F471" s="275" t="s">
        <v>595</v>
      </c>
      <c r="G471" s="275" t="s">
        <v>569</v>
      </c>
      <c r="H471" s="281">
        <v>106</v>
      </c>
      <c r="I471" s="277"/>
      <c r="J471" s="277">
        <f>'Прил.5'!J486</f>
        <v>106</v>
      </c>
      <c r="K471" s="277">
        <f>'Прил.5'!K486</f>
        <v>-29.3</v>
      </c>
      <c r="L471" s="277">
        <f>'Прил.5'!L486</f>
        <v>76.7</v>
      </c>
    </row>
    <row r="472" spans="2:12" ht="18.75" customHeight="1">
      <c r="B472" s="273" t="s">
        <v>230</v>
      </c>
      <c r="C472" s="274" t="s">
        <v>222</v>
      </c>
      <c r="D472" s="274"/>
      <c r="E472" s="274"/>
      <c r="F472" s="274"/>
      <c r="G472" s="274"/>
      <c r="H472" s="271">
        <f>H474</f>
        <v>10.4</v>
      </c>
      <c r="I472" s="277"/>
      <c r="J472" s="272">
        <f>'Прил.5'!J487</f>
        <v>10.4</v>
      </c>
      <c r="K472" s="272">
        <f>'Прил.5'!K487</f>
        <v>0</v>
      </c>
      <c r="L472" s="272">
        <f>'Прил.5'!L487</f>
        <v>10.4</v>
      </c>
    </row>
    <row r="473" spans="2:12" ht="15" hidden="1">
      <c r="B473" s="278" t="s">
        <v>580</v>
      </c>
      <c r="C473" s="275"/>
      <c r="D473" s="275"/>
      <c r="E473" s="275"/>
      <c r="F473" s="275"/>
      <c r="G473" s="275" t="s">
        <v>569</v>
      </c>
      <c r="H473" s="276">
        <f>H479</f>
        <v>10.4</v>
      </c>
      <c r="I473" s="277"/>
      <c r="J473" s="277">
        <f>'Прил.5'!J488</f>
        <v>10.4</v>
      </c>
      <c r="K473" s="277">
        <f>'Прил.5'!K488</f>
        <v>0</v>
      </c>
      <c r="L473" s="277">
        <f>'Прил.5'!L488</f>
        <v>10.4</v>
      </c>
    </row>
    <row r="474" spans="2:12" ht="15">
      <c r="B474" s="278" t="s">
        <v>232</v>
      </c>
      <c r="C474" s="275" t="s">
        <v>222</v>
      </c>
      <c r="D474" s="275" t="s">
        <v>231</v>
      </c>
      <c r="E474" s="275"/>
      <c r="F474" s="275"/>
      <c r="G474" s="275"/>
      <c r="H474" s="276">
        <f>H475</f>
        <v>10.4</v>
      </c>
      <c r="I474" s="277"/>
      <c r="J474" s="277">
        <f>'Прил.5'!J489</f>
        <v>10.4</v>
      </c>
      <c r="K474" s="277">
        <f>'Прил.5'!K489</f>
        <v>0</v>
      </c>
      <c r="L474" s="277">
        <f>'Прил.5'!L489</f>
        <v>10.4</v>
      </c>
    </row>
    <row r="475" spans="2:12" ht="30" hidden="1">
      <c r="B475" s="279" t="s">
        <v>582</v>
      </c>
      <c r="C475" s="275" t="s">
        <v>222</v>
      </c>
      <c r="D475" s="275" t="s">
        <v>231</v>
      </c>
      <c r="E475" s="275" t="s">
        <v>583</v>
      </c>
      <c r="F475" s="275"/>
      <c r="G475" s="275"/>
      <c r="H475" s="276">
        <f>H476</f>
        <v>10.4</v>
      </c>
      <c r="I475" s="277"/>
      <c r="J475" s="277">
        <f>'Прил.5'!J490</f>
        <v>10.4</v>
      </c>
      <c r="K475" s="277">
        <f>'Прил.5'!K490</f>
        <v>0</v>
      </c>
      <c r="L475" s="277">
        <f>'Прил.5'!L490</f>
        <v>10.4</v>
      </c>
    </row>
    <row r="476" spans="2:12" ht="30" hidden="1">
      <c r="B476" s="278" t="s">
        <v>187</v>
      </c>
      <c r="C476" s="275" t="s">
        <v>222</v>
      </c>
      <c r="D476" s="275" t="s">
        <v>231</v>
      </c>
      <c r="E476" s="275" t="s">
        <v>426</v>
      </c>
      <c r="F476" s="275"/>
      <c r="G476" s="275"/>
      <c r="H476" s="276">
        <f>H477</f>
        <v>10.4</v>
      </c>
      <c r="I476" s="277"/>
      <c r="J476" s="277">
        <f>'Прил.5'!J491</f>
        <v>10.4</v>
      </c>
      <c r="K476" s="277">
        <f>'Прил.5'!K491</f>
        <v>0</v>
      </c>
      <c r="L476" s="277">
        <f>'Прил.5'!L491</f>
        <v>10.4</v>
      </c>
    </row>
    <row r="477" spans="2:12" ht="30" hidden="1">
      <c r="B477" s="279" t="s">
        <v>142</v>
      </c>
      <c r="C477" s="275" t="s">
        <v>222</v>
      </c>
      <c r="D477" s="275" t="s">
        <v>231</v>
      </c>
      <c r="E477" s="275" t="s">
        <v>426</v>
      </c>
      <c r="F477" s="275" t="s">
        <v>143</v>
      </c>
      <c r="G477" s="275"/>
      <c r="H477" s="276">
        <f>H478</f>
        <v>10.4</v>
      </c>
      <c r="I477" s="277"/>
      <c r="J477" s="277">
        <f>'Прил.5'!J492</f>
        <v>10.4</v>
      </c>
      <c r="K477" s="277">
        <f>'Прил.5'!K492</f>
        <v>0</v>
      </c>
      <c r="L477" s="277">
        <f>'Прил.5'!L492</f>
        <v>10.4</v>
      </c>
    </row>
    <row r="478" spans="2:12" ht="30" hidden="1">
      <c r="B478" s="278" t="s">
        <v>429</v>
      </c>
      <c r="C478" s="275" t="s">
        <v>222</v>
      </c>
      <c r="D478" s="275" t="s">
        <v>231</v>
      </c>
      <c r="E478" s="275" t="s">
        <v>426</v>
      </c>
      <c r="F478" s="275" t="s">
        <v>428</v>
      </c>
      <c r="G478" s="275"/>
      <c r="H478" s="276">
        <f>H479</f>
        <v>10.4</v>
      </c>
      <c r="I478" s="277"/>
      <c r="J478" s="277">
        <f>'Прил.5'!J493</f>
        <v>10.4</v>
      </c>
      <c r="K478" s="277">
        <f>'Прил.5'!K493</f>
        <v>0</v>
      </c>
      <c r="L478" s="277">
        <f>'Прил.5'!L493</f>
        <v>10.4</v>
      </c>
    </row>
    <row r="479" spans="2:12" ht="30" hidden="1">
      <c r="B479" s="278" t="s">
        <v>580</v>
      </c>
      <c r="C479" s="275" t="s">
        <v>222</v>
      </c>
      <c r="D479" s="275" t="s">
        <v>231</v>
      </c>
      <c r="E479" s="275" t="s">
        <v>426</v>
      </c>
      <c r="F479" s="275" t="s">
        <v>428</v>
      </c>
      <c r="G479" s="275" t="s">
        <v>569</v>
      </c>
      <c r="H479" s="276">
        <v>10.4</v>
      </c>
      <c r="I479" s="277"/>
      <c r="J479" s="277">
        <f>'Прил.5'!J494</f>
        <v>10.4</v>
      </c>
      <c r="K479" s="277">
        <f>'Прил.5'!K494</f>
        <v>0</v>
      </c>
      <c r="L479" s="277">
        <f>'Прил.5'!L494</f>
        <v>10.4</v>
      </c>
    </row>
    <row r="480" spans="2:12" ht="31.5">
      <c r="B480" s="273" t="s">
        <v>520</v>
      </c>
      <c r="C480" s="274" t="s">
        <v>519</v>
      </c>
      <c r="D480" s="274"/>
      <c r="E480" s="274"/>
      <c r="F480" s="274"/>
      <c r="G480" s="274"/>
      <c r="H480" s="271">
        <f>H483+H489</f>
        <v>9878.4</v>
      </c>
      <c r="I480" s="271">
        <f>I483+I489</f>
        <v>-263</v>
      </c>
      <c r="J480" s="272">
        <f>'Прил.5'!J495</f>
        <v>9615.4</v>
      </c>
      <c r="K480" s="272">
        <f>'Прил.5'!K495</f>
        <v>-456.4</v>
      </c>
      <c r="L480" s="272">
        <f>'Прил.5'!L495</f>
        <v>9159</v>
      </c>
    </row>
    <row r="481" spans="2:12" ht="15.75" hidden="1">
      <c r="B481" s="278" t="s">
        <v>580</v>
      </c>
      <c r="C481" s="274"/>
      <c r="D481" s="274"/>
      <c r="E481" s="274"/>
      <c r="F481" s="274"/>
      <c r="G481" s="275" t="s">
        <v>569</v>
      </c>
      <c r="H481" s="276">
        <f>H494</f>
        <v>2000</v>
      </c>
      <c r="I481" s="276">
        <f>I494</f>
        <v>-263</v>
      </c>
      <c r="J481" s="277">
        <f>'Прил.5'!J496</f>
        <v>1737</v>
      </c>
      <c r="K481" s="277">
        <f>'Прил.5'!K496</f>
        <v>-456.4</v>
      </c>
      <c r="L481" s="277">
        <f>'Прил.5'!L496</f>
        <v>1280.6</v>
      </c>
    </row>
    <row r="482" spans="2:12" ht="15" hidden="1">
      <c r="B482" s="278" t="s">
        <v>558</v>
      </c>
      <c r="C482" s="275"/>
      <c r="D482" s="275"/>
      <c r="E482" s="275"/>
      <c r="F482" s="275"/>
      <c r="G482" s="275" t="s">
        <v>212</v>
      </c>
      <c r="H482" s="276">
        <f>H487</f>
        <v>7878.4</v>
      </c>
      <c r="I482" s="276">
        <f>I488</f>
        <v>0</v>
      </c>
      <c r="J482" s="277">
        <f>'Прил.5'!J497</f>
        <v>7878.4</v>
      </c>
      <c r="K482" s="277">
        <f>'Прил.5'!K497</f>
        <v>0</v>
      </c>
      <c r="L482" s="277">
        <f>'Прил.5'!L497</f>
        <v>7878.4</v>
      </c>
    </row>
    <row r="483" spans="2:12" ht="30">
      <c r="B483" s="278" t="s">
        <v>522</v>
      </c>
      <c r="C483" s="275" t="s">
        <v>519</v>
      </c>
      <c r="D483" s="275" t="s">
        <v>521</v>
      </c>
      <c r="E483" s="275"/>
      <c r="F483" s="275"/>
      <c r="G483" s="275"/>
      <c r="H483" s="276">
        <f>H484</f>
        <v>7878.4</v>
      </c>
      <c r="I483" s="276"/>
      <c r="J483" s="277">
        <f>'Прил.5'!J498</f>
        <v>7878.4</v>
      </c>
      <c r="K483" s="277">
        <f>'Прил.5'!K498</f>
        <v>0</v>
      </c>
      <c r="L483" s="277">
        <f>'Прил.5'!L498</f>
        <v>7878.4</v>
      </c>
    </row>
    <row r="484" spans="2:12" ht="30" hidden="1">
      <c r="B484" s="279" t="s">
        <v>582</v>
      </c>
      <c r="C484" s="275" t="s">
        <v>519</v>
      </c>
      <c r="D484" s="275" t="s">
        <v>521</v>
      </c>
      <c r="E484" s="275" t="s">
        <v>583</v>
      </c>
      <c r="F484" s="275"/>
      <c r="G484" s="275"/>
      <c r="H484" s="276">
        <f>H485</f>
        <v>7878.4</v>
      </c>
      <c r="I484" s="276"/>
      <c r="J484" s="277">
        <f>'Прил.5'!J499</f>
        <v>7878.4</v>
      </c>
      <c r="K484" s="277">
        <f>'Прил.5'!K499</f>
        <v>0</v>
      </c>
      <c r="L484" s="277">
        <f>'Прил.5'!L499</f>
        <v>7878.4</v>
      </c>
    </row>
    <row r="485" spans="2:12" ht="30" hidden="1">
      <c r="B485" s="278" t="s">
        <v>188</v>
      </c>
      <c r="C485" s="275" t="s">
        <v>519</v>
      </c>
      <c r="D485" s="275" t="s">
        <v>521</v>
      </c>
      <c r="E485" s="275" t="s">
        <v>144</v>
      </c>
      <c r="F485" s="275"/>
      <c r="G485" s="275"/>
      <c r="H485" s="276">
        <f>H486</f>
        <v>7878.4</v>
      </c>
      <c r="I485" s="276"/>
      <c r="J485" s="277">
        <f>'Прил.5'!J500</f>
        <v>7878.4</v>
      </c>
      <c r="K485" s="277">
        <f>'Прил.5'!K500</f>
        <v>0</v>
      </c>
      <c r="L485" s="277">
        <f>'Прил.5'!L500</f>
        <v>7878.4</v>
      </c>
    </row>
    <row r="486" spans="2:12" ht="30" hidden="1">
      <c r="B486" s="284" t="s">
        <v>437</v>
      </c>
      <c r="C486" s="275" t="s">
        <v>519</v>
      </c>
      <c r="D486" s="275" t="s">
        <v>521</v>
      </c>
      <c r="E486" s="275" t="s">
        <v>144</v>
      </c>
      <c r="F486" s="275" t="s">
        <v>38</v>
      </c>
      <c r="G486" s="275"/>
      <c r="H486" s="276">
        <f>H487</f>
        <v>7878.4</v>
      </c>
      <c r="I486" s="276"/>
      <c r="J486" s="277">
        <f>'Прил.5'!J501</f>
        <v>7878.4</v>
      </c>
      <c r="K486" s="277">
        <f>'Прил.5'!K501</f>
        <v>0</v>
      </c>
      <c r="L486" s="277">
        <f>'Прил.5'!L501</f>
        <v>7878.4</v>
      </c>
    </row>
    <row r="487" spans="2:12" ht="30" hidden="1">
      <c r="B487" s="284" t="s">
        <v>431</v>
      </c>
      <c r="C487" s="275" t="s">
        <v>519</v>
      </c>
      <c r="D487" s="275" t="s">
        <v>521</v>
      </c>
      <c r="E487" s="275" t="s">
        <v>144</v>
      </c>
      <c r="F487" s="275" t="s">
        <v>430</v>
      </c>
      <c r="G487" s="275"/>
      <c r="H487" s="281">
        <f>H488</f>
        <v>7878.4</v>
      </c>
      <c r="I487" s="276"/>
      <c r="J487" s="277">
        <f>'Прил.5'!J502</f>
        <v>7878.4</v>
      </c>
      <c r="K487" s="277">
        <f>'Прил.5'!K502</f>
        <v>0</v>
      </c>
      <c r="L487" s="277">
        <f>'Прил.5'!L502</f>
        <v>7878.4</v>
      </c>
    </row>
    <row r="488" spans="2:12" ht="30" hidden="1">
      <c r="B488" s="284" t="s">
        <v>558</v>
      </c>
      <c r="C488" s="275" t="s">
        <v>519</v>
      </c>
      <c r="D488" s="275" t="s">
        <v>521</v>
      </c>
      <c r="E488" s="275" t="s">
        <v>144</v>
      </c>
      <c r="F488" s="275" t="s">
        <v>430</v>
      </c>
      <c r="G488" s="275" t="s">
        <v>212</v>
      </c>
      <c r="H488" s="281">
        <v>7878.4</v>
      </c>
      <c r="I488" s="276"/>
      <c r="J488" s="277">
        <f>'Прил.5'!J503</f>
        <v>7878.4</v>
      </c>
      <c r="K488" s="277">
        <f>'Прил.5'!K503</f>
        <v>0</v>
      </c>
      <c r="L488" s="277">
        <f>'Прил.5'!L503</f>
        <v>7878.4</v>
      </c>
    </row>
    <row r="489" spans="2:12" ht="15">
      <c r="B489" s="278" t="s">
        <v>524</v>
      </c>
      <c r="C489" s="275" t="s">
        <v>519</v>
      </c>
      <c r="D489" s="275" t="s">
        <v>523</v>
      </c>
      <c r="E489" s="275"/>
      <c r="F489" s="275"/>
      <c r="G489" s="275"/>
      <c r="H489" s="276">
        <f aca="true" t="shared" si="2" ref="H489:I493">H490</f>
        <v>2000</v>
      </c>
      <c r="I489" s="276">
        <f t="shared" si="2"/>
        <v>-263</v>
      </c>
      <c r="J489" s="277">
        <f>'Прил.5'!J504</f>
        <v>1737</v>
      </c>
      <c r="K489" s="277">
        <f>'Прил.5'!K504</f>
        <v>-456.4</v>
      </c>
      <c r="L489" s="277">
        <f>'Прил.5'!L504</f>
        <v>1280.6</v>
      </c>
    </row>
    <row r="490" spans="2:12" ht="30" hidden="1">
      <c r="B490" s="279" t="s">
        <v>582</v>
      </c>
      <c r="C490" s="275" t="s">
        <v>519</v>
      </c>
      <c r="D490" s="275" t="s">
        <v>523</v>
      </c>
      <c r="E490" s="275" t="s">
        <v>583</v>
      </c>
      <c r="F490" s="275"/>
      <c r="G490" s="275"/>
      <c r="H490" s="276">
        <f t="shared" si="2"/>
        <v>2000</v>
      </c>
      <c r="I490" s="276">
        <f t="shared" si="2"/>
        <v>-263</v>
      </c>
      <c r="J490" s="277">
        <f>'Прил.5'!J505</f>
        <v>1737</v>
      </c>
      <c r="K490" s="277">
        <f>'Прил.5'!K505</f>
        <v>-456.4</v>
      </c>
      <c r="L490" s="277">
        <f>'Прил.5'!L505</f>
        <v>1280.6</v>
      </c>
    </row>
    <row r="491" spans="2:12" ht="30" hidden="1">
      <c r="B491" s="278" t="s">
        <v>189</v>
      </c>
      <c r="C491" s="275" t="s">
        <v>519</v>
      </c>
      <c r="D491" s="275" t="s">
        <v>523</v>
      </c>
      <c r="E491" s="275" t="s">
        <v>145</v>
      </c>
      <c r="F491" s="275"/>
      <c r="G491" s="275"/>
      <c r="H491" s="276">
        <f t="shared" si="2"/>
        <v>2000</v>
      </c>
      <c r="I491" s="276">
        <f t="shared" si="2"/>
        <v>-263</v>
      </c>
      <c r="J491" s="277">
        <f>'Прил.5'!J506</f>
        <v>1737</v>
      </c>
      <c r="K491" s="277">
        <f>'Прил.5'!K506</f>
        <v>-456.4</v>
      </c>
      <c r="L491" s="277">
        <f>'Прил.5'!L506</f>
        <v>1280.6</v>
      </c>
    </row>
    <row r="492" spans="2:12" ht="30" hidden="1">
      <c r="B492" s="284" t="s">
        <v>437</v>
      </c>
      <c r="C492" s="275" t="s">
        <v>519</v>
      </c>
      <c r="D492" s="275" t="s">
        <v>523</v>
      </c>
      <c r="E492" s="275" t="s">
        <v>145</v>
      </c>
      <c r="F492" s="275" t="s">
        <v>38</v>
      </c>
      <c r="G492" s="275"/>
      <c r="H492" s="276">
        <f t="shared" si="2"/>
        <v>2000</v>
      </c>
      <c r="I492" s="276">
        <f t="shared" si="2"/>
        <v>-263</v>
      </c>
      <c r="J492" s="277">
        <f>'Прил.5'!J507</f>
        <v>1737</v>
      </c>
      <c r="K492" s="277">
        <f>'Прил.5'!K507</f>
        <v>-456.4</v>
      </c>
      <c r="L492" s="277">
        <f>'Прил.5'!L507</f>
        <v>1280.6</v>
      </c>
    </row>
    <row r="493" spans="2:12" ht="30" hidden="1">
      <c r="B493" s="284" t="s">
        <v>433</v>
      </c>
      <c r="C493" s="275" t="s">
        <v>519</v>
      </c>
      <c r="D493" s="275" t="s">
        <v>523</v>
      </c>
      <c r="E493" s="275" t="s">
        <v>145</v>
      </c>
      <c r="F493" s="275" t="s">
        <v>432</v>
      </c>
      <c r="G493" s="275"/>
      <c r="H493" s="276">
        <f t="shared" si="2"/>
        <v>2000</v>
      </c>
      <c r="I493" s="276">
        <f t="shared" si="2"/>
        <v>-263</v>
      </c>
      <c r="J493" s="277">
        <f>'Прил.5'!J508</f>
        <v>1737</v>
      </c>
      <c r="K493" s="277">
        <f>'Прил.5'!K508</f>
        <v>-456.4</v>
      </c>
      <c r="L493" s="277">
        <f>'Прил.5'!L508</f>
        <v>1280.6</v>
      </c>
    </row>
    <row r="494" spans="2:12" ht="30" hidden="1">
      <c r="B494" s="284" t="s">
        <v>580</v>
      </c>
      <c r="C494" s="275" t="s">
        <v>519</v>
      </c>
      <c r="D494" s="275" t="s">
        <v>523</v>
      </c>
      <c r="E494" s="275" t="s">
        <v>145</v>
      </c>
      <c r="F494" s="275" t="s">
        <v>432</v>
      </c>
      <c r="G494" s="275" t="s">
        <v>569</v>
      </c>
      <c r="H494" s="276">
        <v>2000</v>
      </c>
      <c r="I494" s="276">
        <v>-263</v>
      </c>
      <c r="J494" s="277">
        <f>'Прил.5'!J509</f>
        <v>1737</v>
      </c>
      <c r="K494" s="277">
        <f>'Прил.5'!K509</f>
        <v>-456.4</v>
      </c>
      <c r="L494" s="277">
        <f>'Прил.5'!L509</f>
        <v>1280.6</v>
      </c>
    </row>
    <row r="497" ht="15">
      <c r="J497" s="306"/>
    </row>
    <row r="506" ht="15">
      <c r="H506" s="306"/>
    </row>
  </sheetData>
  <sheetProtection/>
  <autoFilter ref="B9:J494"/>
  <mergeCells count="2">
    <mergeCell ref="B8:H8"/>
    <mergeCell ref="B7:L7"/>
  </mergeCells>
  <printOptions/>
  <pageMargins left="0.84" right="0.2" top="0.36" bottom="0.27" header="0.2" footer="0.2"/>
  <pageSetup fitToHeight="1" fitToWidth="1" horizontalDpi="600" verticalDpi="600" orientation="portrait" paperSize="9" scale="70" r:id="rId1"/>
  <rowBreaks count="1" manualBreakCount="1">
    <brk id="321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521"/>
  <sheetViews>
    <sheetView zoomScalePageLayoutView="0" workbookViewId="0" topLeftCell="A373">
      <selection activeCell="E377" sqref="E377"/>
    </sheetView>
  </sheetViews>
  <sheetFormatPr defaultColWidth="9.00390625" defaultRowHeight="12.75"/>
  <cols>
    <col min="1" max="1" width="9.125" style="26" customWidth="1"/>
    <col min="2" max="2" width="91.875" style="55" customWidth="1"/>
    <col min="3" max="3" width="5.125" style="26" customWidth="1"/>
    <col min="4" max="4" width="5.25390625" style="26" customWidth="1"/>
    <col min="5" max="5" width="10.25390625" style="26" customWidth="1"/>
    <col min="6" max="6" width="7.125" style="26" customWidth="1"/>
    <col min="7" max="7" width="3.375" style="26" customWidth="1"/>
    <col min="8" max="8" width="9.875" style="26" hidden="1" customWidth="1"/>
    <col min="9" max="9" width="10.25390625" style="26" hidden="1" customWidth="1"/>
    <col min="10" max="10" width="10.375" style="26" hidden="1" customWidth="1"/>
    <col min="11" max="11" width="13.25390625" style="26" hidden="1" customWidth="1"/>
    <col min="12" max="12" width="13.125" style="26" customWidth="1"/>
    <col min="13" max="16384" width="9.125" style="26" customWidth="1"/>
  </cols>
  <sheetData>
    <row r="2" spans="3:12" ht="12.75">
      <c r="C2" s="25"/>
      <c r="D2" s="25"/>
      <c r="E2" s="25"/>
      <c r="F2" s="25"/>
      <c r="G2" s="25"/>
      <c r="L2" s="121" t="s">
        <v>16</v>
      </c>
    </row>
    <row r="3" spans="4:12" ht="12.75" customHeight="1">
      <c r="D3" s="27"/>
      <c r="E3" s="27"/>
      <c r="F3" s="27"/>
      <c r="G3" s="27"/>
      <c r="L3" s="134" t="s">
        <v>160</v>
      </c>
    </row>
    <row r="4" spans="4:12" ht="12.75" customHeight="1">
      <c r="D4" s="27"/>
      <c r="E4" s="27"/>
      <c r="F4" s="27"/>
      <c r="G4" s="27"/>
      <c r="L4" s="134" t="s">
        <v>17</v>
      </c>
    </row>
    <row r="5" spans="2:12" ht="12.75" customHeight="1">
      <c r="B5" s="76"/>
      <c r="D5" s="27"/>
      <c r="E5" s="27"/>
      <c r="F5" s="27"/>
      <c r="G5" s="27"/>
      <c r="L5" s="134" t="s">
        <v>19</v>
      </c>
    </row>
    <row r="6" spans="2:7" ht="12.75">
      <c r="B6" s="76"/>
      <c r="C6" s="28"/>
      <c r="D6" s="28"/>
      <c r="E6" s="28"/>
      <c r="F6" s="28"/>
      <c r="G6" s="28"/>
    </row>
    <row r="7" spans="2:12" ht="33" customHeight="1">
      <c r="B7" s="342" t="s">
        <v>574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2:8" ht="12.75">
      <c r="B8" s="341"/>
      <c r="C8" s="341"/>
      <c r="D8" s="341"/>
      <c r="E8" s="341"/>
      <c r="F8" s="341"/>
      <c r="G8" s="341"/>
      <c r="H8" s="341"/>
    </row>
    <row r="9" spans="2:12" ht="35.25" customHeight="1">
      <c r="B9" s="78" t="s">
        <v>489</v>
      </c>
      <c r="C9" s="19" t="s">
        <v>575</v>
      </c>
      <c r="D9" s="19" t="s">
        <v>531</v>
      </c>
      <c r="E9" s="19" t="s">
        <v>556</v>
      </c>
      <c r="F9" s="19" t="s">
        <v>507</v>
      </c>
      <c r="G9" s="20" t="s">
        <v>557</v>
      </c>
      <c r="H9" s="29" t="s">
        <v>576</v>
      </c>
      <c r="I9" s="123" t="s">
        <v>614</v>
      </c>
      <c r="J9" s="29" t="s">
        <v>576</v>
      </c>
      <c r="K9" s="93"/>
      <c r="L9" s="29" t="s">
        <v>576</v>
      </c>
    </row>
    <row r="10" spans="2:12" ht="12.75">
      <c r="B10" s="48" t="s">
        <v>577</v>
      </c>
      <c r="C10" s="49"/>
      <c r="D10" s="49"/>
      <c r="E10" s="49"/>
      <c r="F10" s="49"/>
      <c r="G10" s="49"/>
      <c r="H10" s="33">
        <f>H16+H136+H151+H159+H186+H212+H366+H400+H479+H487+H495</f>
        <v>160997.79999999996</v>
      </c>
      <c r="I10" s="124">
        <f>I16+I136+I151+I159+I186+I212+I366+I400+I479+I487+I495</f>
        <v>10280.8</v>
      </c>
      <c r="J10" s="124">
        <f>H10+I10</f>
        <v>171278.59999999995</v>
      </c>
      <c r="K10" s="124">
        <f>K16+K136+K151+K159+K186+K212+K366+K400+K479+K487+K495</f>
        <v>10560.2</v>
      </c>
      <c r="L10" s="33">
        <f>J10+K10</f>
        <v>181838.79999999996</v>
      </c>
    </row>
    <row r="11" spans="2:12" ht="12.75">
      <c r="B11" s="48" t="s">
        <v>573</v>
      </c>
      <c r="C11" s="49"/>
      <c r="D11" s="49"/>
      <c r="E11" s="49"/>
      <c r="F11" s="49"/>
      <c r="G11" s="49">
        <v>1</v>
      </c>
      <c r="H11" s="33">
        <f>H367</f>
        <v>2456.3</v>
      </c>
      <c r="I11" s="124"/>
      <c r="J11" s="124">
        <f aca="true" t="shared" si="0" ref="J11:J79">H11+I11</f>
        <v>2456.3</v>
      </c>
      <c r="K11" s="125">
        <f>K367</f>
        <v>0</v>
      </c>
      <c r="L11" s="33">
        <f aca="true" t="shared" si="1" ref="L11:L75">J11+K11</f>
        <v>2456.3</v>
      </c>
    </row>
    <row r="12" spans="2:12" ht="12.75">
      <c r="B12" s="48" t="s">
        <v>580</v>
      </c>
      <c r="C12" s="49"/>
      <c r="D12" s="49"/>
      <c r="E12" s="49"/>
      <c r="F12" s="49"/>
      <c r="G12" s="49">
        <v>2</v>
      </c>
      <c r="H12" s="33">
        <f>H17+H137+H152+H160+H187+H213+H368+H401+H480+H488+H496</f>
        <v>70318</v>
      </c>
      <c r="I12" s="124">
        <f>I17+I137+I152+I160+I187+I213+I368+I401+I480+I488+I496</f>
        <v>179.29999999999995</v>
      </c>
      <c r="J12" s="124">
        <f t="shared" si="0"/>
        <v>70497.3</v>
      </c>
      <c r="K12" s="124">
        <f>K17+K137+K152+K160+K187+K213+K368+K401+K480+K488+K496</f>
        <v>-340.7</v>
      </c>
      <c r="L12" s="33">
        <f t="shared" si="1"/>
        <v>70156.6</v>
      </c>
    </row>
    <row r="13" spans="2:12" ht="12.75">
      <c r="B13" s="48" t="s">
        <v>558</v>
      </c>
      <c r="C13" s="49"/>
      <c r="D13" s="49"/>
      <c r="E13" s="49"/>
      <c r="F13" s="49"/>
      <c r="G13" s="49">
        <v>3</v>
      </c>
      <c r="H13" s="33">
        <f>H18+H214+H402+H497</f>
        <v>87362.09999999999</v>
      </c>
      <c r="I13" s="124">
        <f>I18+I188+I214+I369+I402+I497+I161</f>
        <v>10101.5</v>
      </c>
      <c r="J13" s="124">
        <f t="shared" si="0"/>
        <v>97463.59999999999</v>
      </c>
      <c r="K13" s="124">
        <f>K18+K161+K188+K214+K369+K402+K497</f>
        <v>4703.5</v>
      </c>
      <c r="L13" s="33">
        <f t="shared" si="1"/>
        <v>102167.09999999999</v>
      </c>
    </row>
    <row r="14" spans="2:12" ht="12.75">
      <c r="B14" s="48" t="s">
        <v>559</v>
      </c>
      <c r="C14" s="49"/>
      <c r="D14" s="49"/>
      <c r="E14" s="49"/>
      <c r="F14" s="49"/>
      <c r="G14" s="49">
        <v>4</v>
      </c>
      <c r="H14" s="33">
        <f>H19+H138+H215+H403</f>
        <v>861.4000000000001</v>
      </c>
      <c r="I14" s="124"/>
      <c r="J14" s="124">
        <f t="shared" si="0"/>
        <v>861.4000000000001</v>
      </c>
      <c r="K14" s="124">
        <f>K19+K138+K215+K370+K403</f>
        <v>5154.900000000001</v>
      </c>
      <c r="L14" s="33">
        <f t="shared" si="1"/>
        <v>6016.300000000001</v>
      </c>
    </row>
    <row r="15" spans="2:12" ht="25.5">
      <c r="B15" s="316" t="s">
        <v>227</v>
      </c>
      <c r="C15" s="49"/>
      <c r="D15" s="49"/>
      <c r="E15" s="49"/>
      <c r="F15" s="49"/>
      <c r="G15" s="49">
        <v>5</v>
      </c>
      <c r="H15" s="33"/>
      <c r="I15" s="124"/>
      <c r="J15" s="124"/>
      <c r="K15" s="124">
        <f>K189</f>
        <v>1042.5</v>
      </c>
      <c r="L15" s="33">
        <f t="shared" si="1"/>
        <v>1042.5</v>
      </c>
    </row>
    <row r="16" spans="2:12" ht="12.75">
      <c r="B16" s="61" t="s">
        <v>581</v>
      </c>
      <c r="C16" s="31" t="s">
        <v>532</v>
      </c>
      <c r="D16" s="32"/>
      <c r="E16" s="32"/>
      <c r="F16" s="32"/>
      <c r="G16" s="32"/>
      <c r="H16" s="33">
        <f>H20+H26+H42+H54+H66+H72</f>
        <v>16899.6</v>
      </c>
      <c r="I16" s="124">
        <f>I20+I26+I42+I54+I66+I72</f>
        <v>395.4</v>
      </c>
      <c r="J16" s="124">
        <f t="shared" si="0"/>
        <v>17295</v>
      </c>
      <c r="K16" s="125">
        <f>K20+K26+K42+K54+K66+K72</f>
        <v>85</v>
      </c>
      <c r="L16" s="33">
        <f t="shared" si="1"/>
        <v>17380</v>
      </c>
    </row>
    <row r="17" spans="2:12" ht="12.75">
      <c r="B17" s="48" t="s">
        <v>580</v>
      </c>
      <c r="C17" s="19"/>
      <c r="D17" s="32"/>
      <c r="E17" s="32"/>
      <c r="F17" s="32"/>
      <c r="G17" s="32" t="s">
        <v>569</v>
      </c>
      <c r="H17" s="35">
        <f>H25+H31+H35+H38+H47+H50+H53+H59+H62+H65+H71+H101+H105+H108+H111+H113+H119+H125+H130+H135</f>
        <v>16287.600000000002</v>
      </c>
      <c r="I17" s="105">
        <f>I25+I31+I35+I38+I41+I47+I59+I62+I65+I77+I85+I93</f>
        <v>395.4</v>
      </c>
      <c r="J17" s="105">
        <f t="shared" si="0"/>
        <v>16683.000000000004</v>
      </c>
      <c r="K17" s="93">
        <f>K25+K31+K35+K38+K41+K47+K50+K53+K59+K62+K65+K71+K77+K85+K93+K101+K105+K108+K111+K113+K119+K125+K130+K135</f>
        <v>85</v>
      </c>
      <c r="L17" s="35">
        <f t="shared" si="1"/>
        <v>16768.000000000004</v>
      </c>
    </row>
    <row r="18" spans="2:12" ht="12.75">
      <c r="B18" s="48" t="s">
        <v>558</v>
      </c>
      <c r="C18" s="19"/>
      <c r="D18" s="32"/>
      <c r="E18" s="32"/>
      <c r="F18" s="32"/>
      <c r="G18" s="32" t="s">
        <v>212</v>
      </c>
      <c r="H18" s="35">
        <f>H78+H81+H86+H89+H94+H97</f>
        <v>611.9999999999999</v>
      </c>
      <c r="I18" s="105"/>
      <c r="J18" s="105">
        <f t="shared" si="0"/>
        <v>611.9999999999999</v>
      </c>
      <c r="K18" s="93">
        <f>K78+K81+K86+K89+K94+K97</f>
        <v>0</v>
      </c>
      <c r="L18" s="35">
        <f t="shared" si="1"/>
        <v>611.9999999999999</v>
      </c>
    </row>
    <row r="19" spans="2:12" ht="12.75">
      <c r="B19" s="48" t="s">
        <v>559</v>
      </c>
      <c r="C19" s="19"/>
      <c r="D19" s="32"/>
      <c r="E19" s="32"/>
      <c r="F19" s="32"/>
      <c r="G19" s="32" t="s">
        <v>572</v>
      </c>
      <c r="H19" s="35"/>
      <c r="I19" s="105"/>
      <c r="J19" s="105">
        <f t="shared" si="0"/>
        <v>0</v>
      </c>
      <c r="K19" s="93"/>
      <c r="L19" s="35">
        <f t="shared" si="1"/>
        <v>0</v>
      </c>
    </row>
    <row r="20" spans="2:12" ht="25.5">
      <c r="B20" s="41" t="s">
        <v>213</v>
      </c>
      <c r="C20" s="32" t="s">
        <v>532</v>
      </c>
      <c r="D20" s="32" t="s">
        <v>533</v>
      </c>
      <c r="E20" s="32"/>
      <c r="F20" s="32"/>
      <c r="G20" s="32"/>
      <c r="H20" s="35">
        <f aca="true" t="shared" si="2" ref="H20:I24">H21</f>
        <v>807.6</v>
      </c>
      <c r="I20" s="105">
        <f t="shared" si="2"/>
        <v>21.2</v>
      </c>
      <c r="J20" s="105">
        <f t="shared" si="0"/>
        <v>828.8000000000001</v>
      </c>
      <c r="K20" s="93"/>
      <c r="L20" s="35">
        <f t="shared" si="1"/>
        <v>828.8000000000001</v>
      </c>
    </row>
    <row r="21" spans="2:12" ht="12.75">
      <c r="B21" s="51" t="s">
        <v>582</v>
      </c>
      <c r="C21" s="32" t="s">
        <v>532</v>
      </c>
      <c r="D21" s="32" t="s">
        <v>533</v>
      </c>
      <c r="E21" s="32" t="s">
        <v>583</v>
      </c>
      <c r="F21" s="32"/>
      <c r="G21" s="32"/>
      <c r="H21" s="35">
        <f t="shared" si="2"/>
        <v>807.6</v>
      </c>
      <c r="I21" s="105">
        <f t="shared" si="2"/>
        <v>21.2</v>
      </c>
      <c r="J21" s="105">
        <f t="shared" si="0"/>
        <v>828.8000000000001</v>
      </c>
      <c r="K21" s="93"/>
      <c r="L21" s="35">
        <f t="shared" si="1"/>
        <v>828.8000000000001</v>
      </c>
    </row>
    <row r="22" spans="2:12" ht="12.75">
      <c r="B22" s="41" t="s">
        <v>163</v>
      </c>
      <c r="C22" s="32" t="s">
        <v>532</v>
      </c>
      <c r="D22" s="32" t="s">
        <v>533</v>
      </c>
      <c r="E22" s="32" t="s">
        <v>584</v>
      </c>
      <c r="F22" s="32"/>
      <c r="G22" s="32"/>
      <c r="H22" s="35">
        <f t="shared" si="2"/>
        <v>807.6</v>
      </c>
      <c r="I22" s="105">
        <f t="shared" si="2"/>
        <v>21.2</v>
      </c>
      <c r="J22" s="105">
        <f t="shared" si="0"/>
        <v>828.8000000000001</v>
      </c>
      <c r="K22" s="93"/>
      <c r="L22" s="35">
        <f t="shared" si="1"/>
        <v>828.8000000000001</v>
      </c>
    </row>
    <row r="23" spans="2:12" ht="38.25">
      <c r="B23" s="41" t="s">
        <v>585</v>
      </c>
      <c r="C23" s="32" t="s">
        <v>532</v>
      </c>
      <c r="D23" s="32" t="s">
        <v>533</v>
      </c>
      <c r="E23" s="32" t="s">
        <v>584</v>
      </c>
      <c r="F23" s="32" t="s">
        <v>396</v>
      </c>
      <c r="G23" s="32"/>
      <c r="H23" s="35">
        <f t="shared" si="2"/>
        <v>807.6</v>
      </c>
      <c r="I23" s="105">
        <f t="shared" si="2"/>
        <v>21.2</v>
      </c>
      <c r="J23" s="105">
        <f t="shared" si="0"/>
        <v>828.8000000000001</v>
      </c>
      <c r="K23" s="93"/>
      <c r="L23" s="35">
        <f t="shared" si="1"/>
        <v>828.8000000000001</v>
      </c>
    </row>
    <row r="24" spans="2:12" ht="12.75">
      <c r="B24" s="41" t="s">
        <v>586</v>
      </c>
      <c r="C24" s="32" t="s">
        <v>532</v>
      </c>
      <c r="D24" s="32" t="s">
        <v>533</v>
      </c>
      <c r="E24" s="32" t="s">
        <v>584</v>
      </c>
      <c r="F24" s="32" t="s">
        <v>587</v>
      </c>
      <c r="G24" s="32"/>
      <c r="H24" s="35">
        <f t="shared" si="2"/>
        <v>807.6</v>
      </c>
      <c r="I24" s="105">
        <f t="shared" si="2"/>
        <v>21.2</v>
      </c>
      <c r="J24" s="105">
        <f t="shared" si="0"/>
        <v>828.8000000000001</v>
      </c>
      <c r="K24" s="93"/>
      <c r="L24" s="35">
        <f t="shared" si="1"/>
        <v>828.8000000000001</v>
      </c>
    </row>
    <row r="25" spans="2:12" ht="12.75">
      <c r="B25" s="41" t="s">
        <v>580</v>
      </c>
      <c r="C25" s="32" t="s">
        <v>532</v>
      </c>
      <c r="D25" s="32" t="s">
        <v>533</v>
      </c>
      <c r="E25" s="32" t="s">
        <v>584</v>
      </c>
      <c r="F25" s="32" t="s">
        <v>587</v>
      </c>
      <c r="G25" s="32" t="s">
        <v>569</v>
      </c>
      <c r="H25" s="35">
        <v>807.6</v>
      </c>
      <c r="I25" s="105">
        <v>21.2</v>
      </c>
      <c r="J25" s="105">
        <f t="shared" si="0"/>
        <v>828.8000000000001</v>
      </c>
      <c r="K25" s="93"/>
      <c r="L25" s="35">
        <f t="shared" si="1"/>
        <v>828.8000000000001</v>
      </c>
    </row>
    <row r="26" spans="2:12" ht="25.5">
      <c r="B26" s="51" t="s">
        <v>588</v>
      </c>
      <c r="C26" s="32" t="s">
        <v>532</v>
      </c>
      <c r="D26" s="32" t="s">
        <v>534</v>
      </c>
      <c r="E26" s="52"/>
      <c r="F26" s="32"/>
      <c r="G26" s="32"/>
      <c r="H26" s="35">
        <f>H27</f>
        <v>330.6</v>
      </c>
      <c r="I26" s="105">
        <f>I27</f>
        <v>8.600000000000001</v>
      </c>
      <c r="J26" s="105">
        <f t="shared" si="0"/>
        <v>339.20000000000005</v>
      </c>
      <c r="K26" s="93"/>
      <c r="L26" s="35">
        <f t="shared" si="1"/>
        <v>339.20000000000005</v>
      </c>
    </row>
    <row r="27" spans="2:12" ht="12.75">
      <c r="B27" s="51" t="s">
        <v>582</v>
      </c>
      <c r="C27" s="32" t="s">
        <v>532</v>
      </c>
      <c r="D27" s="32" t="s">
        <v>534</v>
      </c>
      <c r="E27" s="52" t="s">
        <v>583</v>
      </c>
      <c r="F27" s="32"/>
      <c r="G27" s="32"/>
      <c r="H27" s="35">
        <f>H28+H32</f>
        <v>330.6</v>
      </c>
      <c r="I27" s="105">
        <f>I28+I32</f>
        <v>8.600000000000001</v>
      </c>
      <c r="J27" s="105">
        <f t="shared" si="0"/>
        <v>339.20000000000005</v>
      </c>
      <c r="K27" s="93"/>
      <c r="L27" s="35">
        <f t="shared" si="1"/>
        <v>339.20000000000005</v>
      </c>
    </row>
    <row r="28" spans="2:12" ht="25.5">
      <c r="B28" s="41" t="s">
        <v>164</v>
      </c>
      <c r="C28" s="32" t="s">
        <v>532</v>
      </c>
      <c r="D28" s="32" t="s">
        <v>534</v>
      </c>
      <c r="E28" s="52" t="s">
        <v>589</v>
      </c>
      <c r="F28" s="32"/>
      <c r="G28" s="32"/>
      <c r="H28" s="35">
        <f aca="true" t="shared" si="3" ref="H28:I30">H29</f>
        <v>76.2</v>
      </c>
      <c r="I28" s="105">
        <f t="shared" si="3"/>
        <v>2.2</v>
      </c>
      <c r="J28" s="105">
        <f t="shared" si="0"/>
        <v>78.4</v>
      </c>
      <c r="K28" s="93"/>
      <c r="L28" s="35">
        <f t="shared" si="1"/>
        <v>78.4</v>
      </c>
    </row>
    <row r="29" spans="2:12" ht="38.25">
      <c r="B29" s="41" t="s">
        <v>585</v>
      </c>
      <c r="C29" s="32" t="s">
        <v>532</v>
      </c>
      <c r="D29" s="32" t="s">
        <v>534</v>
      </c>
      <c r="E29" s="52" t="s">
        <v>589</v>
      </c>
      <c r="F29" s="32" t="s">
        <v>396</v>
      </c>
      <c r="G29" s="32"/>
      <c r="H29" s="35">
        <f t="shared" si="3"/>
        <v>76.2</v>
      </c>
      <c r="I29" s="105">
        <f t="shared" si="3"/>
        <v>2.2</v>
      </c>
      <c r="J29" s="105">
        <f t="shared" si="0"/>
        <v>78.4</v>
      </c>
      <c r="K29" s="93"/>
      <c r="L29" s="35">
        <f t="shared" si="1"/>
        <v>78.4</v>
      </c>
    </row>
    <row r="30" spans="2:12" ht="12.75">
      <c r="B30" s="41" t="s">
        <v>586</v>
      </c>
      <c r="C30" s="32" t="s">
        <v>532</v>
      </c>
      <c r="D30" s="32" t="s">
        <v>534</v>
      </c>
      <c r="E30" s="52" t="s">
        <v>589</v>
      </c>
      <c r="F30" s="32" t="s">
        <v>587</v>
      </c>
      <c r="G30" s="32"/>
      <c r="H30" s="35">
        <f t="shared" si="3"/>
        <v>76.2</v>
      </c>
      <c r="I30" s="105">
        <f t="shared" si="3"/>
        <v>2.2</v>
      </c>
      <c r="J30" s="105">
        <f t="shared" si="0"/>
        <v>78.4</v>
      </c>
      <c r="K30" s="93"/>
      <c r="L30" s="35">
        <f t="shared" si="1"/>
        <v>78.4</v>
      </c>
    </row>
    <row r="31" spans="2:12" ht="12.75">
      <c r="B31" s="41" t="s">
        <v>580</v>
      </c>
      <c r="C31" s="32" t="s">
        <v>532</v>
      </c>
      <c r="D31" s="32" t="s">
        <v>534</v>
      </c>
      <c r="E31" s="52" t="s">
        <v>589</v>
      </c>
      <c r="F31" s="32" t="s">
        <v>587</v>
      </c>
      <c r="G31" s="32" t="s">
        <v>569</v>
      </c>
      <c r="H31" s="35">
        <v>76.2</v>
      </c>
      <c r="I31" s="105">
        <v>2.2</v>
      </c>
      <c r="J31" s="105">
        <f t="shared" si="0"/>
        <v>78.4</v>
      </c>
      <c r="K31" s="93"/>
      <c r="L31" s="35">
        <f t="shared" si="1"/>
        <v>78.4</v>
      </c>
    </row>
    <row r="32" spans="2:12" ht="12.75">
      <c r="B32" s="41" t="s">
        <v>590</v>
      </c>
      <c r="C32" s="32" t="s">
        <v>532</v>
      </c>
      <c r="D32" s="32" t="s">
        <v>534</v>
      </c>
      <c r="E32" s="52" t="s">
        <v>591</v>
      </c>
      <c r="F32" s="32"/>
      <c r="G32" s="32"/>
      <c r="H32" s="35">
        <f>H33+H36</f>
        <v>254.4</v>
      </c>
      <c r="I32" s="105">
        <f>I33+I36+I39</f>
        <v>6.4</v>
      </c>
      <c r="J32" s="105">
        <f t="shared" si="0"/>
        <v>260.8</v>
      </c>
      <c r="K32" s="93"/>
      <c r="L32" s="35">
        <f t="shared" si="1"/>
        <v>260.8</v>
      </c>
    </row>
    <row r="33" spans="2:12" ht="38.25">
      <c r="B33" s="41" t="s">
        <v>585</v>
      </c>
      <c r="C33" s="32" t="s">
        <v>532</v>
      </c>
      <c r="D33" s="32" t="s">
        <v>534</v>
      </c>
      <c r="E33" s="52" t="s">
        <v>591</v>
      </c>
      <c r="F33" s="32" t="s">
        <v>396</v>
      </c>
      <c r="G33" s="32"/>
      <c r="H33" s="35">
        <f>H34</f>
        <v>235.9</v>
      </c>
      <c r="I33" s="105">
        <f>I34</f>
        <v>6.4</v>
      </c>
      <c r="J33" s="105">
        <f t="shared" si="0"/>
        <v>242.3</v>
      </c>
      <c r="K33" s="93"/>
      <c r="L33" s="35">
        <f t="shared" si="1"/>
        <v>242.3</v>
      </c>
    </row>
    <row r="34" spans="2:12" ht="12.75">
      <c r="B34" s="41" t="s">
        <v>586</v>
      </c>
      <c r="C34" s="32" t="s">
        <v>532</v>
      </c>
      <c r="D34" s="32" t="s">
        <v>534</v>
      </c>
      <c r="E34" s="52" t="s">
        <v>591</v>
      </c>
      <c r="F34" s="32" t="s">
        <v>587</v>
      </c>
      <c r="G34" s="32"/>
      <c r="H34" s="35">
        <f>H35</f>
        <v>235.9</v>
      </c>
      <c r="I34" s="105">
        <f>I35</f>
        <v>6.4</v>
      </c>
      <c r="J34" s="105">
        <f t="shared" si="0"/>
        <v>242.3</v>
      </c>
      <c r="K34" s="93"/>
      <c r="L34" s="35">
        <f t="shared" si="1"/>
        <v>242.3</v>
      </c>
    </row>
    <row r="35" spans="2:12" ht="12.75">
      <c r="B35" s="41" t="s">
        <v>580</v>
      </c>
      <c r="C35" s="32" t="s">
        <v>532</v>
      </c>
      <c r="D35" s="32" t="s">
        <v>534</v>
      </c>
      <c r="E35" s="52" t="s">
        <v>591</v>
      </c>
      <c r="F35" s="32" t="s">
        <v>587</v>
      </c>
      <c r="G35" s="32" t="s">
        <v>569</v>
      </c>
      <c r="H35" s="35">
        <v>235.9</v>
      </c>
      <c r="I35" s="105">
        <v>6.4</v>
      </c>
      <c r="J35" s="105">
        <f t="shared" si="0"/>
        <v>242.3</v>
      </c>
      <c r="K35" s="93"/>
      <c r="L35" s="35">
        <f t="shared" si="1"/>
        <v>242.3</v>
      </c>
    </row>
    <row r="36" spans="2:12" ht="12.75">
      <c r="B36" s="51" t="s">
        <v>592</v>
      </c>
      <c r="C36" s="32" t="s">
        <v>532</v>
      </c>
      <c r="D36" s="32" t="s">
        <v>534</v>
      </c>
      <c r="E36" s="52" t="s">
        <v>591</v>
      </c>
      <c r="F36" s="32" t="s">
        <v>593</v>
      </c>
      <c r="G36" s="32"/>
      <c r="H36" s="35">
        <f>H37</f>
        <v>18.5</v>
      </c>
      <c r="I36" s="105">
        <f>I37</f>
        <v>-1</v>
      </c>
      <c r="J36" s="105">
        <f t="shared" si="0"/>
        <v>17.5</v>
      </c>
      <c r="K36" s="93"/>
      <c r="L36" s="35">
        <f t="shared" si="1"/>
        <v>17.5</v>
      </c>
    </row>
    <row r="37" spans="2:12" ht="12.75">
      <c r="B37" s="51" t="s">
        <v>594</v>
      </c>
      <c r="C37" s="32" t="s">
        <v>532</v>
      </c>
      <c r="D37" s="32" t="s">
        <v>534</v>
      </c>
      <c r="E37" s="52" t="s">
        <v>591</v>
      </c>
      <c r="F37" s="32" t="s">
        <v>595</v>
      </c>
      <c r="G37" s="32"/>
      <c r="H37" s="35">
        <f>H38</f>
        <v>18.5</v>
      </c>
      <c r="I37" s="105">
        <f>I38</f>
        <v>-1</v>
      </c>
      <c r="J37" s="105">
        <f t="shared" si="0"/>
        <v>17.5</v>
      </c>
      <c r="K37" s="93"/>
      <c r="L37" s="35">
        <f t="shared" si="1"/>
        <v>17.5</v>
      </c>
    </row>
    <row r="38" spans="2:12" ht="12.75">
      <c r="B38" s="41" t="s">
        <v>580</v>
      </c>
      <c r="C38" s="32" t="s">
        <v>532</v>
      </c>
      <c r="D38" s="32" t="s">
        <v>534</v>
      </c>
      <c r="E38" s="52" t="s">
        <v>591</v>
      </c>
      <c r="F38" s="32" t="s">
        <v>595</v>
      </c>
      <c r="G38" s="32" t="s">
        <v>569</v>
      </c>
      <c r="H38" s="35">
        <v>18.5</v>
      </c>
      <c r="I38" s="105">
        <v>-1</v>
      </c>
      <c r="J38" s="105">
        <f t="shared" si="0"/>
        <v>17.5</v>
      </c>
      <c r="K38" s="93"/>
      <c r="L38" s="35">
        <f t="shared" si="1"/>
        <v>17.5</v>
      </c>
    </row>
    <row r="39" spans="2:12" ht="12.75">
      <c r="B39" s="51" t="s">
        <v>597</v>
      </c>
      <c r="C39" s="32" t="s">
        <v>532</v>
      </c>
      <c r="D39" s="32" t="s">
        <v>534</v>
      </c>
      <c r="E39" s="52" t="s">
        <v>591</v>
      </c>
      <c r="F39" s="32" t="s">
        <v>282</v>
      </c>
      <c r="G39" s="32"/>
      <c r="H39" s="35"/>
      <c r="I39" s="105">
        <f>I40</f>
        <v>1</v>
      </c>
      <c r="J39" s="105">
        <f t="shared" si="0"/>
        <v>1</v>
      </c>
      <c r="K39" s="93"/>
      <c r="L39" s="35">
        <f t="shared" si="1"/>
        <v>1</v>
      </c>
    </row>
    <row r="40" spans="2:12" ht="12.75">
      <c r="B40" s="51" t="s">
        <v>598</v>
      </c>
      <c r="C40" s="32" t="s">
        <v>532</v>
      </c>
      <c r="D40" s="32" t="s">
        <v>534</v>
      </c>
      <c r="E40" s="52" t="s">
        <v>591</v>
      </c>
      <c r="F40" s="32" t="s">
        <v>599</v>
      </c>
      <c r="G40" s="32"/>
      <c r="H40" s="35"/>
      <c r="I40" s="105">
        <f>I41</f>
        <v>1</v>
      </c>
      <c r="J40" s="105"/>
      <c r="K40" s="93"/>
      <c r="L40" s="35">
        <f t="shared" si="1"/>
        <v>0</v>
      </c>
    </row>
    <row r="41" spans="2:12" ht="12.75">
      <c r="B41" s="41" t="s">
        <v>580</v>
      </c>
      <c r="C41" s="32" t="s">
        <v>532</v>
      </c>
      <c r="D41" s="32" t="s">
        <v>534</v>
      </c>
      <c r="E41" s="52" t="s">
        <v>591</v>
      </c>
      <c r="F41" s="32" t="s">
        <v>599</v>
      </c>
      <c r="G41" s="32" t="s">
        <v>569</v>
      </c>
      <c r="H41" s="35"/>
      <c r="I41" s="105">
        <v>1</v>
      </c>
      <c r="J41" s="105">
        <f t="shared" si="0"/>
        <v>1</v>
      </c>
      <c r="K41" s="93"/>
      <c r="L41" s="35">
        <f t="shared" si="1"/>
        <v>1</v>
      </c>
    </row>
    <row r="42" spans="2:12" ht="25.5">
      <c r="B42" s="51" t="s">
        <v>596</v>
      </c>
      <c r="C42" s="32" t="s">
        <v>532</v>
      </c>
      <c r="D42" s="32" t="s">
        <v>535</v>
      </c>
      <c r="E42" s="52"/>
      <c r="F42" s="32"/>
      <c r="G42" s="32"/>
      <c r="H42" s="35">
        <f>H43</f>
        <v>12559.9</v>
      </c>
      <c r="I42" s="105">
        <f>I43</f>
        <v>283.9</v>
      </c>
      <c r="J42" s="105">
        <f t="shared" si="0"/>
        <v>12843.8</v>
      </c>
      <c r="K42" s="93"/>
      <c r="L42" s="35">
        <f t="shared" si="1"/>
        <v>12843.8</v>
      </c>
    </row>
    <row r="43" spans="2:12" ht="12.75">
      <c r="B43" s="41" t="s">
        <v>582</v>
      </c>
      <c r="C43" s="32" t="s">
        <v>532</v>
      </c>
      <c r="D43" s="32" t="s">
        <v>535</v>
      </c>
      <c r="E43" s="52" t="s">
        <v>583</v>
      </c>
      <c r="F43" s="32"/>
      <c r="G43" s="32"/>
      <c r="H43" s="35">
        <f>H44</f>
        <v>12559.9</v>
      </c>
      <c r="I43" s="105">
        <f>I44</f>
        <v>283.9</v>
      </c>
      <c r="J43" s="105">
        <f t="shared" si="0"/>
        <v>12843.8</v>
      </c>
      <c r="K43" s="93"/>
      <c r="L43" s="35">
        <f t="shared" si="1"/>
        <v>12843.8</v>
      </c>
    </row>
    <row r="44" spans="2:12" ht="12.75">
      <c r="B44" s="41" t="s">
        <v>590</v>
      </c>
      <c r="C44" s="32" t="s">
        <v>532</v>
      </c>
      <c r="D44" s="32" t="s">
        <v>535</v>
      </c>
      <c r="E44" s="52" t="s">
        <v>591</v>
      </c>
      <c r="F44" s="32"/>
      <c r="G44" s="32"/>
      <c r="H44" s="35">
        <f>H45+H48+H51</f>
        <v>12559.9</v>
      </c>
      <c r="I44" s="105">
        <f>I45</f>
        <v>283.9</v>
      </c>
      <c r="J44" s="105">
        <f t="shared" si="0"/>
        <v>12843.8</v>
      </c>
      <c r="K44" s="93"/>
      <c r="L44" s="35">
        <f t="shared" si="1"/>
        <v>12843.8</v>
      </c>
    </row>
    <row r="45" spans="2:12" ht="38.25">
      <c r="B45" s="41" t="s">
        <v>585</v>
      </c>
      <c r="C45" s="32" t="s">
        <v>532</v>
      </c>
      <c r="D45" s="32" t="s">
        <v>535</v>
      </c>
      <c r="E45" s="52" t="s">
        <v>591</v>
      </c>
      <c r="F45" s="32" t="s">
        <v>396</v>
      </c>
      <c r="G45" s="32"/>
      <c r="H45" s="35">
        <f>H46</f>
        <v>10551.3</v>
      </c>
      <c r="I45" s="105">
        <f>I46</f>
        <v>283.9</v>
      </c>
      <c r="J45" s="105">
        <f t="shared" si="0"/>
        <v>10835.199999999999</v>
      </c>
      <c r="K45" s="93"/>
      <c r="L45" s="35">
        <f t="shared" si="1"/>
        <v>10835.199999999999</v>
      </c>
    </row>
    <row r="46" spans="2:12" ht="12.75">
      <c r="B46" s="41" t="s">
        <v>586</v>
      </c>
      <c r="C46" s="32" t="s">
        <v>532</v>
      </c>
      <c r="D46" s="32" t="s">
        <v>535</v>
      </c>
      <c r="E46" s="52" t="s">
        <v>591</v>
      </c>
      <c r="F46" s="32" t="s">
        <v>587</v>
      </c>
      <c r="G46" s="32"/>
      <c r="H46" s="35">
        <f>H47</f>
        <v>10551.3</v>
      </c>
      <c r="I46" s="105">
        <f>I47</f>
        <v>283.9</v>
      </c>
      <c r="J46" s="105">
        <f t="shared" si="0"/>
        <v>10835.199999999999</v>
      </c>
      <c r="K46" s="93"/>
      <c r="L46" s="35">
        <f t="shared" si="1"/>
        <v>10835.199999999999</v>
      </c>
    </row>
    <row r="47" spans="2:12" ht="12.75">
      <c r="B47" s="41" t="s">
        <v>580</v>
      </c>
      <c r="C47" s="32" t="s">
        <v>532</v>
      </c>
      <c r="D47" s="32" t="s">
        <v>535</v>
      </c>
      <c r="E47" s="52" t="s">
        <v>591</v>
      </c>
      <c r="F47" s="32" t="s">
        <v>587</v>
      </c>
      <c r="G47" s="32" t="s">
        <v>569</v>
      </c>
      <c r="H47" s="35">
        <v>10551.3</v>
      </c>
      <c r="I47" s="105">
        <v>283.9</v>
      </c>
      <c r="J47" s="105">
        <f t="shared" si="0"/>
        <v>10835.199999999999</v>
      </c>
      <c r="K47" s="93"/>
      <c r="L47" s="35">
        <f t="shared" si="1"/>
        <v>10835.199999999999</v>
      </c>
    </row>
    <row r="48" spans="2:12" ht="12.75">
      <c r="B48" s="51" t="s">
        <v>592</v>
      </c>
      <c r="C48" s="32" t="s">
        <v>532</v>
      </c>
      <c r="D48" s="32" t="s">
        <v>535</v>
      </c>
      <c r="E48" s="52" t="s">
        <v>591</v>
      </c>
      <c r="F48" s="32" t="s">
        <v>593</v>
      </c>
      <c r="G48" s="32"/>
      <c r="H48" s="35">
        <f>H49</f>
        <v>1995</v>
      </c>
      <c r="I48" s="105"/>
      <c r="J48" s="105">
        <f t="shared" si="0"/>
        <v>1995</v>
      </c>
      <c r="K48" s="93"/>
      <c r="L48" s="35">
        <f t="shared" si="1"/>
        <v>1995</v>
      </c>
    </row>
    <row r="49" spans="2:12" ht="12.75">
      <c r="B49" s="51" t="s">
        <v>594</v>
      </c>
      <c r="C49" s="32" t="s">
        <v>532</v>
      </c>
      <c r="D49" s="32" t="s">
        <v>535</v>
      </c>
      <c r="E49" s="52" t="s">
        <v>591</v>
      </c>
      <c r="F49" s="32" t="s">
        <v>595</v>
      </c>
      <c r="G49" s="32"/>
      <c r="H49" s="35">
        <f>H50</f>
        <v>1995</v>
      </c>
      <c r="I49" s="105"/>
      <c r="J49" s="105">
        <f t="shared" si="0"/>
        <v>1995</v>
      </c>
      <c r="K49" s="93"/>
      <c r="L49" s="35">
        <f t="shared" si="1"/>
        <v>1995</v>
      </c>
    </row>
    <row r="50" spans="2:12" ht="12.75">
      <c r="B50" s="41" t="s">
        <v>580</v>
      </c>
      <c r="C50" s="32" t="s">
        <v>532</v>
      </c>
      <c r="D50" s="32" t="s">
        <v>535</v>
      </c>
      <c r="E50" s="52" t="s">
        <v>591</v>
      </c>
      <c r="F50" s="32" t="s">
        <v>595</v>
      </c>
      <c r="G50" s="32" t="s">
        <v>569</v>
      </c>
      <c r="H50" s="35">
        <v>1995</v>
      </c>
      <c r="I50" s="105"/>
      <c r="J50" s="105">
        <f t="shared" si="0"/>
        <v>1995</v>
      </c>
      <c r="K50" s="93"/>
      <c r="L50" s="35">
        <f t="shared" si="1"/>
        <v>1995</v>
      </c>
    </row>
    <row r="51" spans="2:12" ht="12.75">
      <c r="B51" s="51" t="s">
        <v>597</v>
      </c>
      <c r="C51" s="32" t="s">
        <v>532</v>
      </c>
      <c r="D51" s="32" t="s">
        <v>535</v>
      </c>
      <c r="E51" s="52" t="s">
        <v>591</v>
      </c>
      <c r="F51" s="32" t="s">
        <v>282</v>
      </c>
      <c r="G51" s="32"/>
      <c r="H51" s="35">
        <f>H52</f>
        <v>13.6</v>
      </c>
      <c r="I51" s="105"/>
      <c r="J51" s="105">
        <f t="shared" si="0"/>
        <v>13.6</v>
      </c>
      <c r="K51" s="93"/>
      <c r="L51" s="35">
        <f t="shared" si="1"/>
        <v>13.6</v>
      </c>
    </row>
    <row r="52" spans="2:12" ht="12.75">
      <c r="B52" s="51" t="s">
        <v>598</v>
      </c>
      <c r="C52" s="32" t="s">
        <v>532</v>
      </c>
      <c r="D52" s="32" t="s">
        <v>535</v>
      </c>
      <c r="E52" s="52" t="s">
        <v>591</v>
      </c>
      <c r="F52" s="32" t="s">
        <v>599</v>
      </c>
      <c r="G52" s="32"/>
      <c r="H52" s="35">
        <f>H53</f>
        <v>13.6</v>
      </c>
      <c r="I52" s="105"/>
      <c r="J52" s="105">
        <f t="shared" si="0"/>
        <v>13.6</v>
      </c>
      <c r="K52" s="93"/>
      <c r="L52" s="35">
        <f t="shared" si="1"/>
        <v>13.6</v>
      </c>
    </row>
    <row r="53" spans="2:12" ht="12.75">
      <c r="B53" s="41" t="s">
        <v>580</v>
      </c>
      <c r="C53" s="32" t="s">
        <v>532</v>
      </c>
      <c r="D53" s="32" t="s">
        <v>535</v>
      </c>
      <c r="E53" s="52" t="s">
        <v>591</v>
      </c>
      <c r="F53" s="32" t="s">
        <v>599</v>
      </c>
      <c r="G53" s="32" t="s">
        <v>569</v>
      </c>
      <c r="H53" s="35">
        <v>13.6</v>
      </c>
      <c r="I53" s="105"/>
      <c r="J53" s="105">
        <f t="shared" si="0"/>
        <v>13.6</v>
      </c>
      <c r="K53" s="93"/>
      <c r="L53" s="35">
        <f t="shared" si="1"/>
        <v>13.6</v>
      </c>
    </row>
    <row r="54" spans="2:12" ht="25.5">
      <c r="B54" s="51" t="s">
        <v>214</v>
      </c>
      <c r="C54" s="32" t="s">
        <v>532</v>
      </c>
      <c r="D54" s="32" t="s">
        <v>536</v>
      </c>
      <c r="E54" s="32"/>
      <c r="F54" s="32"/>
      <c r="G54" s="32"/>
      <c r="H54" s="35">
        <f>H55</f>
        <v>2003.8999999999999</v>
      </c>
      <c r="I54" s="105">
        <f>I55</f>
        <v>46.7</v>
      </c>
      <c r="J54" s="105">
        <f t="shared" si="0"/>
        <v>2050.6</v>
      </c>
      <c r="K54" s="93"/>
      <c r="L54" s="35">
        <f t="shared" si="1"/>
        <v>2050.6</v>
      </c>
    </row>
    <row r="55" spans="2:12" ht="12.75">
      <c r="B55" s="41" t="s">
        <v>582</v>
      </c>
      <c r="C55" s="32" t="s">
        <v>532</v>
      </c>
      <c r="D55" s="32" t="s">
        <v>536</v>
      </c>
      <c r="E55" s="52" t="s">
        <v>583</v>
      </c>
      <c r="F55" s="32"/>
      <c r="G55" s="32"/>
      <c r="H55" s="35">
        <f>H56</f>
        <v>2003.8999999999999</v>
      </c>
      <c r="I55" s="105">
        <f>I56</f>
        <v>46.7</v>
      </c>
      <c r="J55" s="105">
        <f t="shared" si="0"/>
        <v>2050.6</v>
      </c>
      <c r="K55" s="93"/>
      <c r="L55" s="35">
        <f t="shared" si="1"/>
        <v>2050.6</v>
      </c>
    </row>
    <row r="56" spans="2:12" ht="12.75">
      <c r="B56" s="41" t="s">
        <v>590</v>
      </c>
      <c r="C56" s="32" t="s">
        <v>532</v>
      </c>
      <c r="D56" s="32" t="s">
        <v>536</v>
      </c>
      <c r="E56" s="52" t="s">
        <v>591</v>
      </c>
      <c r="F56" s="32"/>
      <c r="G56" s="32"/>
      <c r="H56" s="35">
        <f>H57+H60+H63</f>
        <v>2003.8999999999999</v>
      </c>
      <c r="I56" s="105">
        <f>I57+I60+I63</f>
        <v>46.7</v>
      </c>
      <c r="J56" s="105">
        <f t="shared" si="0"/>
        <v>2050.6</v>
      </c>
      <c r="K56" s="93"/>
      <c r="L56" s="35">
        <f t="shared" si="1"/>
        <v>2050.6</v>
      </c>
    </row>
    <row r="57" spans="2:12" ht="38.25">
      <c r="B57" s="41" t="s">
        <v>585</v>
      </c>
      <c r="C57" s="32" t="s">
        <v>532</v>
      </c>
      <c r="D57" s="32" t="s">
        <v>536</v>
      </c>
      <c r="E57" s="52" t="s">
        <v>591</v>
      </c>
      <c r="F57" s="32" t="s">
        <v>396</v>
      </c>
      <c r="G57" s="32"/>
      <c r="H57" s="35">
        <f>H58</f>
        <v>1730.1</v>
      </c>
      <c r="I57" s="105">
        <f>I58</f>
        <v>46.7</v>
      </c>
      <c r="J57" s="105">
        <f t="shared" si="0"/>
        <v>1776.8</v>
      </c>
      <c r="K57" s="93"/>
      <c r="L57" s="35">
        <f t="shared" si="1"/>
        <v>1776.8</v>
      </c>
    </row>
    <row r="58" spans="2:12" ht="12.75">
      <c r="B58" s="41" t="s">
        <v>586</v>
      </c>
      <c r="C58" s="32" t="s">
        <v>532</v>
      </c>
      <c r="D58" s="32" t="s">
        <v>536</v>
      </c>
      <c r="E58" s="52" t="s">
        <v>591</v>
      </c>
      <c r="F58" s="32" t="s">
        <v>587</v>
      </c>
      <c r="G58" s="32"/>
      <c r="H58" s="35">
        <f>H59</f>
        <v>1730.1</v>
      </c>
      <c r="I58" s="105">
        <f>I59</f>
        <v>46.7</v>
      </c>
      <c r="J58" s="105">
        <f t="shared" si="0"/>
        <v>1776.8</v>
      </c>
      <c r="K58" s="93"/>
      <c r="L58" s="35">
        <f t="shared" si="1"/>
        <v>1776.8</v>
      </c>
    </row>
    <row r="59" spans="2:12" ht="12.75">
      <c r="B59" s="41" t="s">
        <v>580</v>
      </c>
      <c r="C59" s="32" t="s">
        <v>532</v>
      </c>
      <c r="D59" s="32" t="s">
        <v>536</v>
      </c>
      <c r="E59" s="52" t="s">
        <v>591</v>
      </c>
      <c r="F59" s="32" t="s">
        <v>587</v>
      </c>
      <c r="G59" s="32" t="s">
        <v>569</v>
      </c>
      <c r="H59" s="35">
        <v>1730.1</v>
      </c>
      <c r="I59" s="105">
        <v>46.7</v>
      </c>
      <c r="J59" s="105">
        <f t="shared" si="0"/>
        <v>1776.8</v>
      </c>
      <c r="K59" s="93"/>
      <c r="L59" s="35">
        <f t="shared" si="1"/>
        <v>1776.8</v>
      </c>
    </row>
    <row r="60" spans="2:12" ht="12.75">
      <c r="B60" s="51" t="s">
        <v>592</v>
      </c>
      <c r="C60" s="32" t="s">
        <v>532</v>
      </c>
      <c r="D60" s="32" t="s">
        <v>536</v>
      </c>
      <c r="E60" s="52" t="s">
        <v>591</v>
      </c>
      <c r="F60" s="32" t="s">
        <v>593</v>
      </c>
      <c r="G60" s="32"/>
      <c r="H60" s="35">
        <f>H61</f>
        <v>273.6</v>
      </c>
      <c r="I60" s="105">
        <f>I61</f>
        <v>-0.3</v>
      </c>
      <c r="J60" s="105">
        <f t="shared" si="0"/>
        <v>273.3</v>
      </c>
      <c r="K60" s="93"/>
      <c r="L60" s="35">
        <f t="shared" si="1"/>
        <v>273.3</v>
      </c>
    </row>
    <row r="61" spans="2:12" ht="12.75">
      <c r="B61" s="51" t="s">
        <v>594</v>
      </c>
      <c r="C61" s="32" t="s">
        <v>532</v>
      </c>
      <c r="D61" s="32" t="s">
        <v>536</v>
      </c>
      <c r="E61" s="52" t="s">
        <v>591</v>
      </c>
      <c r="F61" s="32" t="s">
        <v>595</v>
      </c>
      <c r="G61" s="32"/>
      <c r="H61" s="35">
        <f>H62</f>
        <v>273.6</v>
      </c>
      <c r="I61" s="105">
        <f>I62</f>
        <v>-0.3</v>
      </c>
      <c r="J61" s="105">
        <f t="shared" si="0"/>
        <v>273.3</v>
      </c>
      <c r="K61" s="93"/>
      <c r="L61" s="35">
        <f t="shared" si="1"/>
        <v>273.3</v>
      </c>
    </row>
    <row r="62" spans="2:12" ht="12.75">
      <c r="B62" s="41" t="s">
        <v>580</v>
      </c>
      <c r="C62" s="32" t="s">
        <v>532</v>
      </c>
      <c r="D62" s="32" t="s">
        <v>536</v>
      </c>
      <c r="E62" s="52" t="s">
        <v>591</v>
      </c>
      <c r="F62" s="32" t="s">
        <v>595</v>
      </c>
      <c r="G62" s="32" t="s">
        <v>569</v>
      </c>
      <c r="H62" s="35">
        <v>273.6</v>
      </c>
      <c r="I62" s="105">
        <v>-0.3</v>
      </c>
      <c r="J62" s="105">
        <f t="shared" si="0"/>
        <v>273.3</v>
      </c>
      <c r="K62" s="93"/>
      <c r="L62" s="35">
        <f t="shared" si="1"/>
        <v>273.3</v>
      </c>
    </row>
    <row r="63" spans="2:12" ht="12.75">
      <c r="B63" s="51" t="s">
        <v>597</v>
      </c>
      <c r="C63" s="32" t="s">
        <v>532</v>
      </c>
      <c r="D63" s="32" t="s">
        <v>536</v>
      </c>
      <c r="E63" s="52" t="s">
        <v>591</v>
      </c>
      <c r="F63" s="32" t="s">
        <v>282</v>
      </c>
      <c r="G63" s="32"/>
      <c r="H63" s="35">
        <f>H64</f>
        <v>0.2</v>
      </c>
      <c r="I63" s="105">
        <f>I64</f>
        <v>0.3</v>
      </c>
      <c r="J63" s="105">
        <f t="shared" si="0"/>
        <v>0.5</v>
      </c>
      <c r="K63" s="93"/>
      <c r="L63" s="35">
        <f t="shared" si="1"/>
        <v>0.5</v>
      </c>
    </row>
    <row r="64" spans="2:12" s="40" customFormat="1" ht="12.75">
      <c r="B64" s="51" t="s">
        <v>598</v>
      </c>
      <c r="C64" s="32" t="s">
        <v>532</v>
      </c>
      <c r="D64" s="32" t="s">
        <v>536</v>
      </c>
      <c r="E64" s="52" t="s">
        <v>591</v>
      </c>
      <c r="F64" s="32" t="s">
        <v>599</v>
      </c>
      <c r="G64" s="32"/>
      <c r="H64" s="42">
        <f>H65</f>
        <v>0.2</v>
      </c>
      <c r="I64" s="105">
        <f>I65</f>
        <v>0.3</v>
      </c>
      <c r="J64" s="105">
        <f t="shared" si="0"/>
        <v>0.5</v>
      </c>
      <c r="K64" s="125"/>
      <c r="L64" s="35">
        <f t="shared" si="1"/>
        <v>0.5</v>
      </c>
    </row>
    <row r="65" spans="2:12" ht="12.75">
      <c r="B65" s="41" t="s">
        <v>580</v>
      </c>
      <c r="C65" s="32" t="s">
        <v>532</v>
      </c>
      <c r="D65" s="32" t="s">
        <v>536</v>
      </c>
      <c r="E65" s="52" t="s">
        <v>591</v>
      </c>
      <c r="F65" s="32" t="s">
        <v>599</v>
      </c>
      <c r="G65" s="32" t="s">
        <v>569</v>
      </c>
      <c r="H65" s="35">
        <v>0.2</v>
      </c>
      <c r="I65" s="105">
        <v>0.3</v>
      </c>
      <c r="J65" s="105">
        <f t="shared" si="0"/>
        <v>0.5</v>
      </c>
      <c r="K65" s="93"/>
      <c r="L65" s="35">
        <f t="shared" si="1"/>
        <v>0.5</v>
      </c>
    </row>
    <row r="66" spans="2:12" ht="12.75">
      <c r="B66" s="51" t="s">
        <v>491</v>
      </c>
      <c r="C66" s="32" t="s">
        <v>532</v>
      </c>
      <c r="D66" s="32" t="s">
        <v>512</v>
      </c>
      <c r="E66" s="52"/>
      <c r="F66" s="32"/>
      <c r="G66" s="32"/>
      <c r="H66" s="35">
        <f>H67</f>
        <v>75</v>
      </c>
      <c r="I66" s="105"/>
      <c r="J66" s="105">
        <f t="shared" si="0"/>
        <v>75</v>
      </c>
      <c r="K66" s="93">
        <f>K67</f>
        <v>-15</v>
      </c>
      <c r="L66" s="35">
        <f t="shared" si="1"/>
        <v>60</v>
      </c>
    </row>
    <row r="67" spans="2:12" ht="12.75">
      <c r="B67" s="51" t="s">
        <v>582</v>
      </c>
      <c r="C67" s="32" t="s">
        <v>532</v>
      </c>
      <c r="D67" s="32" t="s">
        <v>512</v>
      </c>
      <c r="E67" s="52" t="s">
        <v>583</v>
      </c>
      <c r="F67" s="32"/>
      <c r="G67" s="32"/>
      <c r="H67" s="35">
        <f>H68</f>
        <v>75</v>
      </c>
      <c r="I67" s="105"/>
      <c r="J67" s="105">
        <f t="shared" si="0"/>
        <v>75</v>
      </c>
      <c r="K67" s="93">
        <f>K68</f>
        <v>-15</v>
      </c>
      <c r="L67" s="35">
        <f t="shared" si="1"/>
        <v>60</v>
      </c>
    </row>
    <row r="68" spans="2:12" ht="12.75">
      <c r="B68" s="51" t="s">
        <v>165</v>
      </c>
      <c r="C68" s="32" t="s">
        <v>532</v>
      </c>
      <c r="D68" s="32" t="s">
        <v>512</v>
      </c>
      <c r="E68" s="52" t="s">
        <v>422</v>
      </c>
      <c r="F68" s="32"/>
      <c r="G68" s="32"/>
      <c r="H68" s="35">
        <f>H69</f>
        <v>75</v>
      </c>
      <c r="I68" s="105"/>
      <c r="J68" s="105">
        <f t="shared" si="0"/>
        <v>75</v>
      </c>
      <c r="K68" s="93">
        <f>K69</f>
        <v>-15</v>
      </c>
      <c r="L68" s="35">
        <f t="shared" si="1"/>
        <v>60</v>
      </c>
    </row>
    <row r="69" spans="2:12" ht="12.75">
      <c r="B69" s="51" t="s">
        <v>597</v>
      </c>
      <c r="C69" s="32" t="s">
        <v>532</v>
      </c>
      <c r="D69" s="32" t="s">
        <v>512</v>
      </c>
      <c r="E69" s="52" t="s">
        <v>422</v>
      </c>
      <c r="F69" s="32" t="s">
        <v>282</v>
      </c>
      <c r="G69" s="32"/>
      <c r="H69" s="35">
        <f>H70</f>
        <v>75</v>
      </c>
      <c r="I69" s="105"/>
      <c r="J69" s="105">
        <f t="shared" si="0"/>
        <v>75</v>
      </c>
      <c r="K69" s="93">
        <f>K70</f>
        <v>-15</v>
      </c>
      <c r="L69" s="35">
        <f t="shared" si="1"/>
        <v>60</v>
      </c>
    </row>
    <row r="70" spans="2:12" ht="12.75">
      <c r="B70" s="51" t="s">
        <v>435</v>
      </c>
      <c r="C70" s="32" t="s">
        <v>532</v>
      </c>
      <c r="D70" s="32" t="s">
        <v>512</v>
      </c>
      <c r="E70" s="52" t="s">
        <v>422</v>
      </c>
      <c r="F70" s="32" t="s">
        <v>436</v>
      </c>
      <c r="G70" s="32"/>
      <c r="H70" s="35">
        <f>H71</f>
        <v>75</v>
      </c>
      <c r="I70" s="105"/>
      <c r="J70" s="105">
        <f t="shared" si="0"/>
        <v>75</v>
      </c>
      <c r="K70" s="93">
        <f>K71</f>
        <v>-15</v>
      </c>
      <c r="L70" s="35">
        <f t="shared" si="1"/>
        <v>60</v>
      </c>
    </row>
    <row r="71" spans="2:12" ht="12.75">
      <c r="B71" s="41" t="s">
        <v>580</v>
      </c>
      <c r="C71" s="32" t="s">
        <v>532</v>
      </c>
      <c r="D71" s="32" t="s">
        <v>512</v>
      </c>
      <c r="E71" s="52" t="s">
        <v>422</v>
      </c>
      <c r="F71" s="32" t="s">
        <v>436</v>
      </c>
      <c r="G71" s="32" t="s">
        <v>569</v>
      </c>
      <c r="H71" s="35">
        <v>75</v>
      </c>
      <c r="I71" s="105"/>
      <c r="J71" s="105">
        <f t="shared" si="0"/>
        <v>75</v>
      </c>
      <c r="K71" s="93">
        <v>-15</v>
      </c>
      <c r="L71" s="35">
        <f t="shared" si="1"/>
        <v>60</v>
      </c>
    </row>
    <row r="72" spans="2:12" ht="12.75">
      <c r="B72" s="51" t="s">
        <v>492</v>
      </c>
      <c r="C72" s="32" t="s">
        <v>532</v>
      </c>
      <c r="D72" s="32" t="s">
        <v>513</v>
      </c>
      <c r="E72" s="52"/>
      <c r="F72" s="32"/>
      <c r="G72" s="32"/>
      <c r="H72" s="35">
        <f>H73+H114+H120</f>
        <v>1122.6</v>
      </c>
      <c r="I72" s="105">
        <f>I73</f>
        <v>35</v>
      </c>
      <c r="J72" s="105">
        <f t="shared" si="0"/>
        <v>1157.6</v>
      </c>
      <c r="K72" s="93">
        <f>K73+K120</f>
        <v>100</v>
      </c>
      <c r="L72" s="35">
        <f t="shared" si="1"/>
        <v>1257.6</v>
      </c>
    </row>
    <row r="73" spans="2:12" ht="12.75">
      <c r="B73" s="51" t="s">
        <v>582</v>
      </c>
      <c r="C73" s="32" t="s">
        <v>532</v>
      </c>
      <c r="D73" s="32" t="s">
        <v>513</v>
      </c>
      <c r="E73" s="52" t="s">
        <v>583</v>
      </c>
      <c r="F73" s="32"/>
      <c r="G73" s="32"/>
      <c r="H73" s="35">
        <f>H74+H82+H90+H98+H102</f>
        <v>1063.1</v>
      </c>
      <c r="I73" s="105">
        <f>I74+I82+I90+I98+I102</f>
        <v>35</v>
      </c>
      <c r="J73" s="105">
        <f t="shared" si="0"/>
        <v>1098.1</v>
      </c>
      <c r="K73" s="93">
        <f>K74+K82+K90+K98+K102+K114+K120</f>
        <v>100</v>
      </c>
      <c r="L73" s="35">
        <f t="shared" si="1"/>
        <v>1198.1</v>
      </c>
    </row>
    <row r="74" spans="2:12" ht="38.25">
      <c r="B74" s="51" t="s">
        <v>600</v>
      </c>
      <c r="C74" s="32" t="s">
        <v>532</v>
      </c>
      <c r="D74" s="32" t="s">
        <v>513</v>
      </c>
      <c r="E74" s="54" t="s">
        <v>601</v>
      </c>
      <c r="F74" s="32"/>
      <c r="G74" s="32"/>
      <c r="H74" s="35">
        <f>H75+H79</f>
        <v>193.89999999999998</v>
      </c>
      <c r="I74" s="105">
        <f>I75</f>
        <v>11.6</v>
      </c>
      <c r="J74" s="105">
        <f t="shared" si="0"/>
        <v>205.49999999999997</v>
      </c>
      <c r="K74" s="93"/>
      <c r="L74" s="35">
        <f t="shared" si="1"/>
        <v>205.49999999999997</v>
      </c>
    </row>
    <row r="75" spans="2:12" ht="38.25">
      <c r="B75" s="41" t="s">
        <v>585</v>
      </c>
      <c r="C75" s="32" t="s">
        <v>532</v>
      </c>
      <c r="D75" s="32" t="s">
        <v>513</v>
      </c>
      <c r="E75" s="54" t="s">
        <v>601</v>
      </c>
      <c r="F75" s="32" t="s">
        <v>396</v>
      </c>
      <c r="G75" s="32"/>
      <c r="H75" s="42">
        <f>H76</f>
        <v>184.2</v>
      </c>
      <c r="I75" s="105">
        <f>I76</f>
        <v>11.6</v>
      </c>
      <c r="J75" s="105">
        <f t="shared" si="0"/>
        <v>195.79999999999998</v>
      </c>
      <c r="K75" s="93"/>
      <c r="L75" s="35">
        <f t="shared" si="1"/>
        <v>195.79999999999998</v>
      </c>
    </row>
    <row r="76" spans="2:12" ht="12.75">
      <c r="B76" s="41" t="s">
        <v>586</v>
      </c>
      <c r="C76" s="32" t="s">
        <v>532</v>
      </c>
      <c r="D76" s="32" t="s">
        <v>513</v>
      </c>
      <c r="E76" s="54" t="s">
        <v>601</v>
      </c>
      <c r="F76" s="32" t="s">
        <v>587</v>
      </c>
      <c r="G76" s="32"/>
      <c r="H76" s="42">
        <f>H78</f>
        <v>184.2</v>
      </c>
      <c r="I76" s="105">
        <f>I77</f>
        <v>11.6</v>
      </c>
      <c r="J76" s="105">
        <f t="shared" si="0"/>
        <v>195.79999999999998</v>
      </c>
      <c r="K76" s="93"/>
      <c r="L76" s="35">
        <f aca="true" t="shared" si="4" ref="L76:L139">J76+K76</f>
        <v>195.79999999999998</v>
      </c>
    </row>
    <row r="77" spans="2:12" ht="12.75">
      <c r="B77" s="41" t="s">
        <v>580</v>
      </c>
      <c r="C77" s="32" t="s">
        <v>532</v>
      </c>
      <c r="D77" s="32" t="s">
        <v>513</v>
      </c>
      <c r="E77" s="54" t="s">
        <v>601</v>
      </c>
      <c r="F77" s="32" t="s">
        <v>587</v>
      </c>
      <c r="G77" s="32" t="s">
        <v>569</v>
      </c>
      <c r="H77" s="42"/>
      <c r="I77" s="105">
        <v>11.6</v>
      </c>
      <c r="J77" s="105">
        <f t="shared" si="0"/>
        <v>11.6</v>
      </c>
      <c r="K77" s="93"/>
      <c r="L77" s="35">
        <f t="shared" si="4"/>
        <v>11.6</v>
      </c>
    </row>
    <row r="78" spans="2:12" ht="12.75">
      <c r="B78" s="41" t="s">
        <v>558</v>
      </c>
      <c r="C78" s="32" t="s">
        <v>532</v>
      </c>
      <c r="D78" s="32" t="s">
        <v>513</v>
      </c>
      <c r="E78" s="54" t="s">
        <v>601</v>
      </c>
      <c r="F78" s="32" t="s">
        <v>587</v>
      </c>
      <c r="G78" s="32" t="s">
        <v>212</v>
      </c>
      <c r="H78" s="42">
        <v>184.2</v>
      </c>
      <c r="I78" s="105"/>
      <c r="J78" s="105">
        <f t="shared" si="0"/>
        <v>184.2</v>
      </c>
      <c r="K78" s="93"/>
      <c r="L78" s="35">
        <f t="shared" si="4"/>
        <v>184.2</v>
      </c>
    </row>
    <row r="79" spans="2:12" ht="12.75">
      <c r="B79" s="51" t="s">
        <v>592</v>
      </c>
      <c r="C79" s="32" t="s">
        <v>532</v>
      </c>
      <c r="D79" s="32" t="s">
        <v>513</v>
      </c>
      <c r="E79" s="54" t="s">
        <v>601</v>
      </c>
      <c r="F79" s="32" t="s">
        <v>593</v>
      </c>
      <c r="G79" s="32"/>
      <c r="H79" s="42">
        <f>H80</f>
        <v>9.7</v>
      </c>
      <c r="I79" s="105"/>
      <c r="J79" s="105">
        <f t="shared" si="0"/>
        <v>9.7</v>
      </c>
      <c r="K79" s="93"/>
      <c r="L79" s="35">
        <f t="shared" si="4"/>
        <v>9.7</v>
      </c>
    </row>
    <row r="80" spans="2:12" ht="12.75">
      <c r="B80" s="51" t="s">
        <v>594</v>
      </c>
      <c r="C80" s="32" t="s">
        <v>532</v>
      </c>
      <c r="D80" s="32" t="s">
        <v>513</v>
      </c>
      <c r="E80" s="54" t="s">
        <v>601</v>
      </c>
      <c r="F80" s="32" t="s">
        <v>595</v>
      </c>
      <c r="G80" s="32"/>
      <c r="H80" s="42">
        <f>H81</f>
        <v>9.7</v>
      </c>
      <c r="I80" s="105"/>
      <c r="J80" s="105">
        <f aca="true" t="shared" si="5" ref="J80:J145">H80+I80</f>
        <v>9.7</v>
      </c>
      <c r="K80" s="93"/>
      <c r="L80" s="35">
        <f t="shared" si="4"/>
        <v>9.7</v>
      </c>
    </row>
    <row r="81" spans="2:12" ht="12.75">
      <c r="B81" s="41" t="s">
        <v>558</v>
      </c>
      <c r="C81" s="32" t="s">
        <v>532</v>
      </c>
      <c r="D81" s="32" t="s">
        <v>513</v>
      </c>
      <c r="E81" s="54" t="s">
        <v>601</v>
      </c>
      <c r="F81" s="32" t="s">
        <v>595</v>
      </c>
      <c r="G81" s="32" t="s">
        <v>212</v>
      </c>
      <c r="H81" s="42">
        <v>9.7</v>
      </c>
      <c r="I81" s="105"/>
      <c r="J81" s="105">
        <f t="shared" si="5"/>
        <v>9.7</v>
      </c>
      <c r="K81" s="93"/>
      <c r="L81" s="35">
        <f t="shared" si="4"/>
        <v>9.7</v>
      </c>
    </row>
    <row r="82" spans="2:12" ht="38.25">
      <c r="B82" s="51" t="s">
        <v>602</v>
      </c>
      <c r="C82" s="32" t="s">
        <v>532</v>
      </c>
      <c r="D82" s="32" t="s">
        <v>513</v>
      </c>
      <c r="E82" s="54" t="s">
        <v>603</v>
      </c>
      <c r="F82" s="32"/>
      <c r="G82" s="32"/>
      <c r="H82" s="42">
        <f>H83+H87</f>
        <v>224.5</v>
      </c>
      <c r="I82" s="105">
        <f>I83</f>
        <v>11.7</v>
      </c>
      <c r="J82" s="105">
        <f t="shared" si="5"/>
        <v>236.2</v>
      </c>
      <c r="K82" s="93"/>
      <c r="L82" s="35">
        <f t="shared" si="4"/>
        <v>236.2</v>
      </c>
    </row>
    <row r="83" spans="2:12" ht="38.25">
      <c r="B83" s="41" t="s">
        <v>585</v>
      </c>
      <c r="C83" s="32" t="s">
        <v>532</v>
      </c>
      <c r="D83" s="32" t="s">
        <v>513</v>
      </c>
      <c r="E83" s="54" t="s">
        <v>603</v>
      </c>
      <c r="F83" s="32" t="s">
        <v>396</v>
      </c>
      <c r="G83" s="32"/>
      <c r="H83" s="42">
        <f>H84</f>
        <v>194.1</v>
      </c>
      <c r="I83" s="105">
        <f>I84</f>
        <v>11.7</v>
      </c>
      <c r="J83" s="105">
        <f t="shared" si="5"/>
        <v>205.79999999999998</v>
      </c>
      <c r="K83" s="93"/>
      <c r="L83" s="35">
        <f t="shared" si="4"/>
        <v>205.79999999999998</v>
      </c>
    </row>
    <row r="84" spans="2:12" ht="12.75">
      <c r="B84" s="41" t="s">
        <v>586</v>
      </c>
      <c r="C84" s="32" t="s">
        <v>532</v>
      </c>
      <c r="D84" s="32" t="s">
        <v>513</v>
      </c>
      <c r="E84" s="54" t="s">
        <v>603</v>
      </c>
      <c r="F84" s="32" t="s">
        <v>587</v>
      </c>
      <c r="G84" s="32"/>
      <c r="H84" s="42">
        <f>H86</f>
        <v>194.1</v>
      </c>
      <c r="I84" s="105">
        <f>I85</f>
        <v>11.7</v>
      </c>
      <c r="J84" s="105">
        <f t="shared" si="5"/>
        <v>205.79999999999998</v>
      </c>
      <c r="K84" s="93"/>
      <c r="L84" s="35">
        <f t="shared" si="4"/>
        <v>205.79999999999998</v>
      </c>
    </row>
    <row r="85" spans="2:12" ht="12.75">
      <c r="B85" s="41" t="s">
        <v>580</v>
      </c>
      <c r="C85" s="32" t="s">
        <v>532</v>
      </c>
      <c r="D85" s="32" t="s">
        <v>513</v>
      </c>
      <c r="E85" s="54" t="s">
        <v>603</v>
      </c>
      <c r="F85" s="32" t="s">
        <v>587</v>
      </c>
      <c r="G85" s="32" t="s">
        <v>569</v>
      </c>
      <c r="H85" s="42"/>
      <c r="I85" s="105">
        <v>11.7</v>
      </c>
      <c r="J85" s="105">
        <f t="shared" si="5"/>
        <v>11.7</v>
      </c>
      <c r="K85" s="93"/>
      <c r="L85" s="35">
        <f t="shared" si="4"/>
        <v>11.7</v>
      </c>
    </row>
    <row r="86" spans="2:12" ht="12.75">
      <c r="B86" s="41" t="s">
        <v>558</v>
      </c>
      <c r="C86" s="32" t="s">
        <v>532</v>
      </c>
      <c r="D86" s="32" t="s">
        <v>513</v>
      </c>
      <c r="E86" s="54" t="s">
        <v>603</v>
      </c>
      <c r="F86" s="32" t="s">
        <v>587</v>
      </c>
      <c r="G86" s="32" t="s">
        <v>212</v>
      </c>
      <c r="H86" s="42">
        <v>194.1</v>
      </c>
      <c r="I86" s="105"/>
      <c r="J86" s="105">
        <f t="shared" si="5"/>
        <v>194.1</v>
      </c>
      <c r="K86" s="93"/>
      <c r="L86" s="35">
        <f t="shared" si="4"/>
        <v>194.1</v>
      </c>
    </row>
    <row r="87" spans="2:12" ht="12.75">
      <c r="B87" s="51" t="s">
        <v>592</v>
      </c>
      <c r="C87" s="32" t="s">
        <v>532</v>
      </c>
      <c r="D87" s="32" t="s">
        <v>513</v>
      </c>
      <c r="E87" s="54" t="s">
        <v>603</v>
      </c>
      <c r="F87" s="32" t="s">
        <v>593</v>
      </c>
      <c r="G87" s="32"/>
      <c r="H87" s="42">
        <f>H88</f>
        <v>30.4</v>
      </c>
      <c r="I87" s="105"/>
      <c r="J87" s="105">
        <f t="shared" si="5"/>
        <v>30.4</v>
      </c>
      <c r="K87" s="93"/>
      <c r="L87" s="35">
        <f t="shared" si="4"/>
        <v>30.4</v>
      </c>
    </row>
    <row r="88" spans="2:12" ht="12.75">
      <c r="B88" s="51" t="s">
        <v>594</v>
      </c>
      <c r="C88" s="32" t="s">
        <v>532</v>
      </c>
      <c r="D88" s="32" t="s">
        <v>513</v>
      </c>
      <c r="E88" s="54" t="s">
        <v>603</v>
      </c>
      <c r="F88" s="32" t="s">
        <v>595</v>
      </c>
      <c r="G88" s="32"/>
      <c r="H88" s="42">
        <f>H89</f>
        <v>30.4</v>
      </c>
      <c r="I88" s="105"/>
      <c r="J88" s="105">
        <f t="shared" si="5"/>
        <v>30.4</v>
      </c>
      <c r="K88" s="93"/>
      <c r="L88" s="35">
        <f t="shared" si="4"/>
        <v>30.4</v>
      </c>
    </row>
    <row r="89" spans="2:12" ht="12.75">
      <c r="B89" s="41" t="s">
        <v>558</v>
      </c>
      <c r="C89" s="32" t="s">
        <v>532</v>
      </c>
      <c r="D89" s="32" t="s">
        <v>513</v>
      </c>
      <c r="E89" s="54" t="s">
        <v>603</v>
      </c>
      <c r="F89" s="32" t="s">
        <v>595</v>
      </c>
      <c r="G89" s="32" t="s">
        <v>212</v>
      </c>
      <c r="H89" s="42">
        <v>30.4</v>
      </c>
      <c r="I89" s="105"/>
      <c r="J89" s="105">
        <f t="shared" si="5"/>
        <v>30.4</v>
      </c>
      <c r="K89" s="93"/>
      <c r="L89" s="35">
        <f t="shared" si="4"/>
        <v>30.4</v>
      </c>
    </row>
    <row r="90" spans="2:12" ht="25.5">
      <c r="B90" s="51" t="s">
        <v>604</v>
      </c>
      <c r="C90" s="32" t="s">
        <v>532</v>
      </c>
      <c r="D90" s="32" t="s">
        <v>513</v>
      </c>
      <c r="E90" s="52" t="s">
        <v>605</v>
      </c>
      <c r="F90" s="32"/>
      <c r="G90" s="32"/>
      <c r="H90" s="42">
        <f>H91+H95</f>
        <v>193.6</v>
      </c>
      <c r="I90" s="105">
        <f>I91</f>
        <v>11.7</v>
      </c>
      <c r="J90" s="105">
        <f t="shared" si="5"/>
        <v>205.29999999999998</v>
      </c>
      <c r="K90" s="93"/>
      <c r="L90" s="35">
        <f t="shared" si="4"/>
        <v>205.29999999999998</v>
      </c>
    </row>
    <row r="91" spans="2:12" ht="38.25">
      <c r="B91" s="41" t="s">
        <v>585</v>
      </c>
      <c r="C91" s="32" t="s">
        <v>532</v>
      </c>
      <c r="D91" s="32" t="s">
        <v>513</v>
      </c>
      <c r="E91" s="54" t="s">
        <v>605</v>
      </c>
      <c r="F91" s="32" t="s">
        <v>396</v>
      </c>
      <c r="G91" s="32"/>
      <c r="H91" s="42">
        <f>H92</f>
        <v>184.2</v>
      </c>
      <c r="I91" s="105">
        <f>I92</f>
        <v>11.7</v>
      </c>
      <c r="J91" s="105">
        <f t="shared" si="5"/>
        <v>195.89999999999998</v>
      </c>
      <c r="K91" s="93"/>
      <c r="L91" s="35">
        <f t="shared" si="4"/>
        <v>195.89999999999998</v>
      </c>
    </row>
    <row r="92" spans="2:12" s="40" customFormat="1" ht="12.75">
      <c r="B92" s="41" t="s">
        <v>586</v>
      </c>
      <c r="C92" s="32" t="s">
        <v>532</v>
      </c>
      <c r="D92" s="32" t="s">
        <v>513</v>
      </c>
      <c r="E92" s="54" t="s">
        <v>605</v>
      </c>
      <c r="F92" s="32" t="s">
        <v>587</v>
      </c>
      <c r="G92" s="32"/>
      <c r="H92" s="35">
        <f>H94</f>
        <v>184.2</v>
      </c>
      <c r="I92" s="105">
        <f>I93</f>
        <v>11.7</v>
      </c>
      <c r="J92" s="105">
        <f t="shared" si="5"/>
        <v>195.89999999999998</v>
      </c>
      <c r="K92" s="125"/>
      <c r="L92" s="35">
        <f t="shared" si="4"/>
        <v>195.89999999999998</v>
      </c>
    </row>
    <row r="93" spans="2:12" s="40" customFormat="1" ht="12.75">
      <c r="B93" s="41" t="s">
        <v>580</v>
      </c>
      <c r="C93" s="32" t="s">
        <v>532</v>
      </c>
      <c r="D93" s="32" t="s">
        <v>513</v>
      </c>
      <c r="E93" s="54" t="s">
        <v>605</v>
      </c>
      <c r="F93" s="32" t="s">
        <v>587</v>
      </c>
      <c r="G93" s="32" t="s">
        <v>569</v>
      </c>
      <c r="H93" s="35"/>
      <c r="I93" s="105">
        <v>11.7</v>
      </c>
      <c r="J93" s="105">
        <f t="shared" si="5"/>
        <v>11.7</v>
      </c>
      <c r="K93" s="125"/>
      <c r="L93" s="35">
        <f t="shared" si="4"/>
        <v>11.7</v>
      </c>
    </row>
    <row r="94" spans="2:12" ht="12.75">
      <c r="B94" s="41" t="s">
        <v>558</v>
      </c>
      <c r="C94" s="32" t="s">
        <v>532</v>
      </c>
      <c r="D94" s="32" t="s">
        <v>513</v>
      </c>
      <c r="E94" s="54" t="s">
        <v>605</v>
      </c>
      <c r="F94" s="32" t="s">
        <v>587</v>
      </c>
      <c r="G94" s="32" t="s">
        <v>212</v>
      </c>
      <c r="H94" s="35">
        <v>184.2</v>
      </c>
      <c r="I94" s="105"/>
      <c r="J94" s="105">
        <f t="shared" si="5"/>
        <v>184.2</v>
      </c>
      <c r="K94" s="93"/>
      <c r="L94" s="35">
        <f t="shared" si="4"/>
        <v>184.2</v>
      </c>
    </row>
    <row r="95" spans="2:12" ht="12.75">
      <c r="B95" s="51" t="s">
        <v>592</v>
      </c>
      <c r="C95" s="32" t="s">
        <v>532</v>
      </c>
      <c r="D95" s="32" t="s">
        <v>513</v>
      </c>
      <c r="E95" s="54" t="s">
        <v>605</v>
      </c>
      <c r="F95" s="32" t="s">
        <v>593</v>
      </c>
      <c r="G95" s="32"/>
      <c r="H95" s="35">
        <f>H96</f>
        <v>9.4</v>
      </c>
      <c r="I95" s="105"/>
      <c r="J95" s="105">
        <f t="shared" si="5"/>
        <v>9.4</v>
      </c>
      <c r="K95" s="93"/>
      <c r="L95" s="35">
        <f t="shared" si="4"/>
        <v>9.4</v>
      </c>
    </row>
    <row r="96" spans="2:12" ht="12.75">
      <c r="B96" s="51" t="s">
        <v>594</v>
      </c>
      <c r="C96" s="32" t="s">
        <v>532</v>
      </c>
      <c r="D96" s="32" t="s">
        <v>513</v>
      </c>
      <c r="E96" s="54" t="s">
        <v>605</v>
      </c>
      <c r="F96" s="32" t="s">
        <v>595</v>
      </c>
      <c r="G96" s="32"/>
      <c r="H96" s="35">
        <f>H97</f>
        <v>9.4</v>
      </c>
      <c r="I96" s="105"/>
      <c r="J96" s="105">
        <f t="shared" si="5"/>
        <v>9.4</v>
      </c>
      <c r="K96" s="93"/>
      <c r="L96" s="35">
        <f t="shared" si="4"/>
        <v>9.4</v>
      </c>
    </row>
    <row r="97" spans="2:12" ht="12.75">
      <c r="B97" s="41" t="s">
        <v>558</v>
      </c>
      <c r="C97" s="32" t="s">
        <v>532</v>
      </c>
      <c r="D97" s="32" t="s">
        <v>513</v>
      </c>
      <c r="E97" s="54" t="s">
        <v>605</v>
      </c>
      <c r="F97" s="32" t="s">
        <v>595</v>
      </c>
      <c r="G97" s="32" t="s">
        <v>212</v>
      </c>
      <c r="H97" s="42">
        <v>9.4</v>
      </c>
      <c r="I97" s="105"/>
      <c r="J97" s="105">
        <f t="shared" si="5"/>
        <v>9.4</v>
      </c>
      <c r="K97" s="93"/>
      <c r="L97" s="35">
        <f t="shared" si="4"/>
        <v>9.4</v>
      </c>
    </row>
    <row r="98" spans="2:12" ht="25.5">
      <c r="B98" s="41" t="s">
        <v>166</v>
      </c>
      <c r="C98" s="32" t="s">
        <v>532</v>
      </c>
      <c r="D98" s="32" t="s">
        <v>513</v>
      </c>
      <c r="E98" s="32" t="s">
        <v>606</v>
      </c>
      <c r="F98" s="32"/>
      <c r="G98" s="32"/>
      <c r="H98" s="42">
        <f>H99</f>
        <v>100</v>
      </c>
      <c r="I98" s="105"/>
      <c r="J98" s="105">
        <f t="shared" si="5"/>
        <v>100</v>
      </c>
      <c r="K98" s="93">
        <f>K99</f>
        <v>100</v>
      </c>
      <c r="L98" s="35">
        <f t="shared" si="4"/>
        <v>200</v>
      </c>
    </row>
    <row r="99" spans="2:12" ht="12.75">
      <c r="B99" s="51" t="s">
        <v>592</v>
      </c>
      <c r="C99" s="32" t="s">
        <v>532</v>
      </c>
      <c r="D99" s="32" t="s">
        <v>513</v>
      </c>
      <c r="E99" s="32" t="s">
        <v>606</v>
      </c>
      <c r="F99" s="32" t="s">
        <v>593</v>
      </c>
      <c r="G99" s="32"/>
      <c r="H99" s="42">
        <f>H100</f>
        <v>100</v>
      </c>
      <c r="I99" s="105"/>
      <c r="J99" s="105">
        <f t="shared" si="5"/>
        <v>100</v>
      </c>
      <c r="K99" s="93">
        <f>K100</f>
        <v>100</v>
      </c>
      <c r="L99" s="35">
        <f t="shared" si="4"/>
        <v>200</v>
      </c>
    </row>
    <row r="100" spans="2:12" ht="12.75">
      <c r="B100" s="51" t="s">
        <v>594</v>
      </c>
      <c r="C100" s="32" t="s">
        <v>532</v>
      </c>
      <c r="D100" s="32" t="s">
        <v>513</v>
      </c>
      <c r="E100" s="32" t="s">
        <v>606</v>
      </c>
      <c r="F100" s="32" t="s">
        <v>595</v>
      </c>
      <c r="G100" s="32"/>
      <c r="H100" s="42">
        <f>H101</f>
        <v>100</v>
      </c>
      <c r="I100" s="105"/>
      <c r="J100" s="105">
        <f t="shared" si="5"/>
        <v>100</v>
      </c>
      <c r="K100" s="93">
        <f>K101</f>
        <v>100</v>
      </c>
      <c r="L100" s="35">
        <f t="shared" si="4"/>
        <v>200</v>
      </c>
    </row>
    <row r="101" spans="2:12" ht="12.75">
      <c r="B101" s="41" t="s">
        <v>558</v>
      </c>
      <c r="C101" s="32" t="s">
        <v>532</v>
      </c>
      <c r="D101" s="32" t="s">
        <v>513</v>
      </c>
      <c r="E101" s="32" t="s">
        <v>606</v>
      </c>
      <c r="F101" s="32" t="s">
        <v>595</v>
      </c>
      <c r="G101" s="32" t="s">
        <v>569</v>
      </c>
      <c r="H101" s="42">
        <v>100</v>
      </c>
      <c r="I101" s="105"/>
      <c r="J101" s="105">
        <f t="shared" si="5"/>
        <v>100</v>
      </c>
      <c r="K101" s="93">
        <v>100</v>
      </c>
      <c r="L101" s="35">
        <f t="shared" si="4"/>
        <v>200</v>
      </c>
    </row>
    <row r="102" spans="2:12" ht="25.5">
      <c r="B102" s="41" t="s">
        <v>167</v>
      </c>
      <c r="C102" s="32" t="s">
        <v>532</v>
      </c>
      <c r="D102" s="32" t="s">
        <v>513</v>
      </c>
      <c r="E102" s="32" t="s">
        <v>607</v>
      </c>
      <c r="F102" s="32"/>
      <c r="G102" s="32"/>
      <c r="H102" s="42">
        <f>H105+H108+H113+H111</f>
        <v>351.1</v>
      </c>
      <c r="I102" s="105"/>
      <c r="J102" s="105">
        <f t="shared" si="5"/>
        <v>351.1</v>
      </c>
      <c r="K102" s="93"/>
      <c r="L102" s="35">
        <f t="shared" si="4"/>
        <v>351.1</v>
      </c>
    </row>
    <row r="103" spans="2:12" ht="38.25">
      <c r="B103" s="41" t="s">
        <v>585</v>
      </c>
      <c r="C103" s="32" t="s">
        <v>532</v>
      </c>
      <c r="D103" s="32" t="s">
        <v>513</v>
      </c>
      <c r="E103" s="32" t="s">
        <v>607</v>
      </c>
      <c r="F103" s="32" t="s">
        <v>396</v>
      </c>
      <c r="G103" s="32"/>
      <c r="H103" s="42">
        <f>H104</f>
        <v>168.6</v>
      </c>
      <c r="I103" s="105"/>
      <c r="J103" s="105">
        <f t="shared" si="5"/>
        <v>168.6</v>
      </c>
      <c r="K103" s="93"/>
      <c r="L103" s="35">
        <f t="shared" si="4"/>
        <v>168.6</v>
      </c>
    </row>
    <row r="104" spans="2:12" ht="12.75">
      <c r="B104" s="41" t="s">
        <v>586</v>
      </c>
      <c r="C104" s="32" t="s">
        <v>532</v>
      </c>
      <c r="D104" s="32" t="s">
        <v>513</v>
      </c>
      <c r="E104" s="32" t="s">
        <v>607</v>
      </c>
      <c r="F104" s="32" t="s">
        <v>587</v>
      </c>
      <c r="G104" s="32"/>
      <c r="H104" s="42">
        <f>H105</f>
        <v>168.6</v>
      </c>
      <c r="I104" s="105"/>
      <c r="J104" s="105">
        <f t="shared" si="5"/>
        <v>168.6</v>
      </c>
      <c r="K104" s="93"/>
      <c r="L104" s="35">
        <f t="shared" si="4"/>
        <v>168.6</v>
      </c>
    </row>
    <row r="105" spans="2:12" ht="12.75">
      <c r="B105" s="41" t="s">
        <v>580</v>
      </c>
      <c r="C105" s="32" t="s">
        <v>532</v>
      </c>
      <c r="D105" s="32" t="s">
        <v>513</v>
      </c>
      <c r="E105" s="32" t="s">
        <v>607</v>
      </c>
      <c r="F105" s="32" t="s">
        <v>587</v>
      </c>
      <c r="G105" s="32" t="s">
        <v>569</v>
      </c>
      <c r="H105" s="42">
        <v>168.6</v>
      </c>
      <c r="I105" s="105"/>
      <c r="J105" s="105">
        <f t="shared" si="5"/>
        <v>168.6</v>
      </c>
      <c r="K105" s="93"/>
      <c r="L105" s="35">
        <f t="shared" si="4"/>
        <v>168.6</v>
      </c>
    </row>
    <row r="106" spans="2:12" ht="12.75">
      <c r="B106" s="51" t="s">
        <v>592</v>
      </c>
      <c r="C106" s="32" t="s">
        <v>532</v>
      </c>
      <c r="D106" s="32" t="s">
        <v>513</v>
      </c>
      <c r="E106" s="32" t="s">
        <v>607</v>
      </c>
      <c r="F106" s="32" t="s">
        <v>593</v>
      </c>
      <c r="G106" s="32"/>
      <c r="H106" s="42">
        <f>H107</f>
        <v>108.9</v>
      </c>
      <c r="I106" s="105"/>
      <c r="J106" s="105">
        <f t="shared" si="5"/>
        <v>108.9</v>
      </c>
      <c r="K106" s="93"/>
      <c r="L106" s="35">
        <f t="shared" si="4"/>
        <v>108.9</v>
      </c>
    </row>
    <row r="107" spans="2:12" ht="12.75">
      <c r="B107" s="51" t="s">
        <v>594</v>
      </c>
      <c r="C107" s="32" t="s">
        <v>532</v>
      </c>
      <c r="D107" s="32" t="s">
        <v>513</v>
      </c>
      <c r="E107" s="32" t="s">
        <v>607</v>
      </c>
      <c r="F107" s="32" t="s">
        <v>595</v>
      </c>
      <c r="G107" s="32"/>
      <c r="H107" s="42">
        <f>H108</f>
        <v>108.9</v>
      </c>
      <c r="I107" s="105"/>
      <c r="J107" s="105">
        <f t="shared" si="5"/>
        <v>108.9</v>
      </c>
      <c r="K107" s="93"/>
      <c r="L107" s="35">
        <f t="shared" si="4"/>
        <v>108.9</v>
      </c>
    </row>
    <row r="108" spans="2:12" ht="12.75">
      <c r="B108" s="41" t="s">
        <v>580</v>
      </c>
      <c r="C108" s="32" t="s">
        <v>532</v>
      </c>
      <c r="D108" s="32" t="s">
        <v>513</v>
      </c>
      <c r="E108" s="32" t="s">
        <v>607</v>
      </c>
      <c r="F108" s="32" t="s">
        <v>595</v>
      </c>
      <c r="G108" s="32" t="s">
        <v>569</v>
      </c>
      <c r="H108" s="42">
        <v>108.9</v>
      </c>
      <c r="I108" s="105"/>
      <c r="J108" s="105">
        <f t="shared" si="5"/>
        <v>108.9</v>
      </c>
      <c r="K108" s="93"/>
      <c r="L108" s="35">
        <f t="shared" si="4"/>
        <v>108.9</v>
      </c>
    </row>
    <row r="109" spans="2:12" ht="12.75">
      <c r="B109" s="51" t="s">
        <v>597</v>
      </c>
      <c r="C109" s="32" t="s">
        <v>532</v>
      </c>
      <c r="D109" s="32" t="s">
        <v>513</v>
      </c>
      <c r="E109" s="32" t="s">
        <v>607</v>
      </c>
      <c r="F109" s="32" t="s">
        <v>282</v>
      </c>
      <c r="G109" s="32"/>
      <c r="H109" s="42">
        <f>H110+H112</f>
        <v>73.6</v>
      </c>
      <c r="I109" s="105"/>
      <c r="J109" s="105">
        <f t="shared" si="5"/>
        <v>73.6</v>
      </c>
      <c r="K109" s="93"/>
      <c r="L109" s="35">
        <f t="shared" si="4"/>
        <v>73.6</v>
      </c>
    </row>
    <row r="110" spans="2:12" ht="12.75">
      <c r="B110" s="51" t="s">
        <v>598</v>
      </c>
      <c r="C110" s="32" t="s">
        <v>532</v>
      </c>
      <c r="D110" s="32" t="s">
        <v>513</v>
      </c>
      <c r="E110" s="32" t="s">
        <v>607</v>
      </c>
      <c r="F110" s="32" t="s">
        <v>599</v>
      </c>
      <c r="G110" s="32"/>
      <c r="H110" s="42">
        <f>H111</f>
        <v>5</v>
      </c>
      <c r="I110" s="105"/>
      <c r="J110" s="105">
        <f t="shared" si="5"/>
        <v>5</v>
      </c>
      <c r="K110" s="93"/>
      <c r="L110" s="35">
        <f t="shared" si="4"/>
        <v>5</v>
      </c>
    </row>
    <row r="111" spans="2:12" ht="12.75">
      <c r="B111" s="41" t="s">
        <v>580</v>
      </c>
      <c r="C111" s="32" t="s">
        <v>532</v>
      </c>
      <c r="D111" s="32" t="s">
        <v>513</v>
      </c>
      <c r="E111" s="32" t="s">
        <v>607</v>
      </c>
      <c r="F111" s="32" t="s">
        <v>599</v>
      </c>
      <c r="G111" s="32" t="s">
        <v>569</v>
      </c>
      <c r="H111" s="42">
        <v>5</v>
      </c>
      <c r="I111" s="105"/>
      <c r="J111" s="105">
        <f t="shared" si="5"/>
        <v>5</v>
      </c>
      <c r="K111" s="93"/>
      <c r="L111" s="35">
        <f t="shared" si="4"/>
        <v>5</v>
      </c>
    </row>
    <row r="112" spans="2:12" s="40" customFormat="1" ht="12.75">
      <c r="B112" s="41" t="s">
        <v>608</v>
      </c>
      <c r="C112" s="32" t="s">
        <v>532</v>
      </c>
      <c r="D112" s="32" t="s">
        <v>513</v>
      </c>
      <c r="E112" s="32" t="s">
        <v>607</v>
      </c>
      <c r="F112" s="32" t="s">
        <v>609</v>
      </c>
      <c r="G112" s="32"/>
      <c r="H112" s="35">
        <f>H113</f>
        <v>68.6</v>
      </c>
      <c r="I112" s="124"/>
      <c r="J112" s="105">
        <f t="shared" si="5"/>
        <v>68.6</v>
      </c>
      <c r="K112" s="125"/>
      <c r="L112" s="35">
        <f t="shared" si="4"/>
        <v>68.6</v>
      </c>
    </row>
    <row r="113" spans="2:12" ht="12.75">
      <c r="B113" s="41" t="s">
        <v>580</v>
      </c>
      <c r="C113" s="32" t="s">
        <v>532</v>
      </c>
      <c r="D113" s="32" t="s">
        <v>513</v>
      </c>
      <c r="E113" s="32" t="s">
        <v>607</v>
      </c>
      <c r="F113" s="32" t="s">
        <v>609</v>
      </c>
      <c r="G113" s="32" t="s">
        <v>569</v>
      </c>
      <c r="H113" s="35">
        <v>68.6</v>
      </c>
      <c r="I113" s="105"/>
      <c r="J113" s="105">
        <f t="shared" si="5"/>
        <v>68.6</v>
      </c>
      <c r="K113" s="93"/>
      <c r="L113" s="35">
        <f t="shared" si="4"/>
        <v>68.6</v>
      </c>
    </row>
    <row r="114" spans="2:12" ht="25.5">
      <c r="B114" s="56" t="s">
        <v>610</v>
      </c>
      <c r="C114" s="32" t="s">
        <v>532</v>
      </c>
      <c r="D114" s="32" t="s">
        <v>513</v>
      </c>
      <c r="E114" s="32" t="s">
        <v>611</v>
      </c>
      <c r="F114" s="32"/>
      <c r="G114" s="32"/>
      <c r="H114" s="35">
        <f>H115</f>
        <v>54</v>
      </c>
      <c r="I114" s="105"/>
      <c r="J114" s="105">
        <f t="shared" si="5"/>
        <v>54</v>
      </c>
      <c r="K114" s="93"/>
      <c r="L114" s="35">
        <f t="shared" si="4"/>
        <v>54</v>
      </c>
    </row>
    <row r="115" spans="2:12" ht="38.25">
      <c r="B115" s="41" t="s">
        <v>26</v>
      </c>
      <c r="C115" s="32" t="s">
        <v>532</v>
      </c>
      <c r="D115" s="32" t="s">
        <v>513</v>
      </c>
      <c r="E115" s="32" t="s">
        <v>27</v>
      </c>
      <c r="F115" s="32"/>
      <c r="G115" s="32"/>
      <c r="H115" s="42">
        <f>H116</f>
        <v>54</v>
      </c>
      <c r="I115" s="105"/>
      <c r="J115" s="105">
        <f t="shared" si="5"/>
        <v>54</v>
      </c>
      <c r="K115" s="93"/>
      <c r="L115" s="35">
        <f t="shared" si="4"/>
        <v>54</v>
      </c>
    </row>
    <row r="116" spans="2:12" ht="38.25">
      <c r="B116" s="41" t="s">
        <v>28</v>
      </c>
      <c r="C116" s="32" t="s">
        <v>532</v>
      </c>
      <c r="D116" s="32" t="s">
        <v>513</v>
      </c>
      <c r="E116" s="32" t="s">
        <v>29</v>
      </c>
      <c r="F116" s="31"/>
      <c r="G116" s="31"/>
      <c r="H116" s="35">
        <f>H117</f>
        <v>54</v>
      </c>
      <c r="I116" s="105"/>
      <c r="J116" s="105">
        <f t="shared" si="5"/>
        <v>54</v>
      </c>
      <c r="K116" s="93"/>
      <c r="L116" s="35">
        <f t="shared" si="4"/>
        <v>54</v>
      </c>
    </row>
    <row r="117" spans="2:12" ht="12.75">
      <c r="B117" s="51" t="s">
        <v>592</v>
      </c>
      <c r="C117" s="32" t="s">
        <v>532</v>
      </c>
      <c r="D117" s="32" t="s">
        <v>513</v>
      </c>
      <c r="E117" s="32" t="s">
        <v>29</v>
      </c>
      <c r="F117" s="32" t="s">
        <v>593</v>
      </c>
      <c r="G117" s="32"/>
      <c r="H117" s="35">
        <f>H118</f>
        <v>54</v>
      </c>
      <c r="I117" s="105"/>
      <c r="J117" s="105">
        <f t="shared" si="5"/>
        <v>54</v>
      </c>
      <c r="K117" s="93"/>
      <c r="L117" s="35">
        <f t="shared" si="4"/>
        <v>54</v>
      </c>
    </row>
    <row r="118" spans="2:12" ht="12.75">
      <c r="B118" s="51" t="s">
        <v>594</v>
      </c>
      <c r="C118" s="32" t="s">
        <v>532</v>
      </c>
      <c r="D118" s="32" t="s">
        <v>513</v>
      </c>
      <c r="E118" s="32" t="s">
        <v>29</v>
      </c>
      <c r="F118" s="32" t="s">
        <v>595</v>
      </c>
      <c r="G118" s="32"/>
      <c r="H118" s="35">
        <f>H119</f>
        <v>54</v>
      </c>
      <c r="I118" s="105"/>
      <c r="J118" s="105">
        <f t="shared" si="5"/>
        <v>54</v>
      </c>
      <c r="K118" s="93"/>
      <c r="L118" s="35">
        <f t="shared" si="4"/>
        <v>54</v>
      </c>
    </row>
    <row r="119" spans="2:12" ht="12.75">
      <c r="B119" s="41" t="s">
        <v>580</v>
      </c>
      <c r="C119" s="32" t="s">
        <v>532</v>
      </c>
      <c r="D119" s="32" t="s">
        <v>513</v>
      </c>
      <c r="E119" s="32" t="s">
        <v>29</v>
      </c>
      <c r="F119" s="32" t="s">
        <v>595</v>
      </c>
      <c r="G119" s="32" t="s">
        <v>569</v>
      </c>
      <c r="H119" s="35">
        <v>54</v>
      </c>
      <c r="I119" s="105"/>
      <c r="J119" s="105">
        <f t="shared" si="5"/>
        <v>54</v>
      </c>
      <c r="K119" s="93"/>
      <c r="L119" s="35">
        <f t="shared" si="4"/>
        <v>54</v>
      </c>
    </row>
    <row r="120" spans="2:12" ht="25.5">
      <c r="B120" s="41" t="s">
        <v>30</v>
      </c>
      <c r="C120" s="32" t="s">
        <v>532</v>
      </c>
      <c r="D120" s="32" t="s">
        <v>513</v>
      </c>
      <c r="E120" s="52" t="s">
        <v>31</v>
      </c>
      <c r="F120" s="19"/>
      <c r="G120" s="32"/>
      <c r="H120" s="35">
        <f>H121+H126+H131</f>
        <v>5.5</v>
      </c>
      <c r="I120" s="105"/>
      <c r="J120" s="105">
        <f t="shared" si="5"/>
        <v>5.5</v>
      </c>
      <c r="K120" s="93"/>
      <c r="L120" s="35">
        <f t="shared" si="4"/>
        <v>5.5</v>
      </c>
    </row>
    <row r="121" spans="2:12" ht="38.25">
      <c r="B121" s="41" t="s">
        <v>32</v>
      </c>
      <c r="C121" s="32" t="s">
        <v>532</v>
      </c>
      <c r="D121" s="32" t="s">
        <v>513</v>
      </c>
      <c r="E121" s="54" t="s">
        <v>33</v>
      </c>
      <c r="F121" s="19"/>
      <c r="G121" s="32"/>
      <c r="H121" s="35">
        <f>H122</f>
        <v>1.5</v>
      </c>
      <c r="I121" s="105"/>
      <c r="J121" s="105">
        <f t="shared" si="5"/>
        <v>1.5</v>
      </c>
      <c r="K121" s="93"/>
      <c r="L121" s="35">
        <f t="shared" si="4"/>
        <v>1.5</v>
      </c>
    </row>
    <row r="122" spans="2:12" ht="38.25">
      <c r="B122" s="41" t="s">
        <v>34</v>
      </c>
      <c r="C122" s="32" t="s">
        <v>532</v>
      </c>
      <c r="D122" s="32" t="s">
        <v>513</v>
      </c>
      <c r="E122" s="54" t="s">
        <v>35</v>
      </c>
      <c r="F122" s="19"/>
      <c r="G122" s="32"/>
      <c r="H122" s="35">
        <f>H123</f>
        <v>1.5</v>
      </c>
      <c r="I122" s="105"/>
      <c r="J122" s="105">
        <f t="shared" si="5"/>
        <v>1.5</v>
      </c>
      <c r="K122" s="93"/>
      <c r="L122" s="35">
        <f t="shared" si="4"/>
        <v>1.5</v>
      </c>
    </row>
    <row r="123" spans="2:12" ht="12.75">
      <c r="B123" s="51" t="s">
        <v>592</v>
      </c>
      <c r="C123" s="32" t="s">
        <v>532</v>
      </c>
      <c r="D123" s="32" t="s">
        <v>513</v>
      </c>
      <c r="E123" s="54" t="s">
        <v>35</v>
      </c>
      <c r="F123" s="32" t="s">
        <v>593</v>
      </c>
      <c r="G123" s="32"/>
      <c r="H123" s="35">
        <f>H124</f>
        <v>1.5</v>
      </c>
      <c r="I123" s="105"/>
      <c r="J123" s="105">
        <f t="shared" si="5"/>
        <v>1.5</v>
      </c>
      <c r="K123" s="93"/>
      <c r="L123" s="35">
        <f t="shared" si="4"/>
        <v>1.5</v>
      </c>
    </row>
    <row r="124" spans="2:12" ht="12.75">
      <c r="B124" s="51" t="s">
        <v>594</v>
      </c>
      <c r="C124" s="32" t="s">
        <v>532</v>
      </c>
      <c r="D124" s="32" t="s">
        <v>513</v>
      </c>
      <c r="E124" s="54" t="s">
        <v>35</v>
      </c>
      <c r="F124" s="32" t="s">
        <v>595</v>
      </c>
      <c r="G124" s="32"/>
      <c r="H124" s="35">
        <f>H125</f>
        <v>1.5</v>
      </c>
      <c r="I124" s="105"/>
      <c r="J124" s="105">
        <f t="shared" si="5"/>
        <v>1.5</v>
      </c>
      <c r="K124" s="93"/>
      <c r="L124" s="35">
        <f t="shared" si="4"/>
        <v>1.5</v>
      </c>
    </row>
    <row r="125" spans="2:12" ht="12.75">
      <c r="B125" s="41" t="s">
        <v>580</v>
      </c>
      <c r="C125" s="32" t="s">
        <v>532</v>
      </c>
      <c r="D125" s="32" t="s">
        <v>513</v>
      </c>
      <c r="E125" s="54" t="s">
        <v>35</v>
      </c>
      <c r="F125" s="32" t="s">
        <v>595</v>
      </c>
      <c r="G125" s="32" t="s">
        <v>569</v>
      </c>
      <c r="H125" s="35">
        <v>1.5</v>
      </c>
      <c r="I125" s="105"/>
      <c r="J125" s="105">
        <f t="shared" si="5"/>
        <v>1.5</v>
      </c>
      <c r="K125" s="93"/>
      <c r="L125" s="35">
        <f t="shared" si="4"/>
        <v>1.5</v>
      </c>
    </row>
    <row r="126" spans="2:12" ht="25.5">
      <c r="B126" s="41" t="s">
        <v>56</v>
      </c>
      <c r="C126" s="32" t="s">
        <v>532</v>
      </c>
      <c r="D126" s="32" t="s">
        <v>513</v>
      </c>
      <c r="E126" s="54" t="s">
        <v>57</v>
      </c>
      <c r="F126" s="19"/>
      <c r="G126" s="32"/>
      <c r="H126" s="35">
        <f>H127</f>
        <v>3</v>
      </c>
      <c r="I126" s="105"/>
      <c r="J126" s="105">
        <f t="shared" si="5"/>
        <v>3</v>
      </c>
      <c r="K126" s="93"/>
      <c r="L126" s="35">
        <f t="shared" si="4"/>
        <v>3</v>
      </c>
    </row>
    <row r="127" spans="2:12" ht="38.25">
      <c r="B127" s="41" t="s">
        <v>58</v>
      </c>
      <c r="C127" s="32" t="s">
        <v>532</v>
      </c>
      <c r="D127" s="32" t="s">
        <v>513</v>
      </c>
      <c r="E127" s="54" t="s">
        <v>59</v>
      </c>
      <c r="F127" s="19"/>
      <c r="G127" s="32"/>
      <c r="H127" s="35">
        <f>H128</f>
        <v>3</v>
      </c>
      <c r="I127" s="105"/>
      <c r="J127" s="105">
        <f t="shared" si="5"/>
        <v>3</v>
      </c>
      <c r="K127" s="93"/>
      <c r="L127" s="35">
        <f t="shared" si="4"/>
        <v>3</v>
      </c>
    </row>
    <row r="128" spans="2:12" ht="25.5">
      <c r="B128" s="41" t="s">
        <v>45</v>
      </c>
      <c r="C128" s="32" t="s">
        <v>532</v>
      </c>
      <c r="D128" s="32" t="s">
        <v>513</v>
      </c>
      <c r="E128" s="54" t="s">
        <v>59</v>
      </c>
      <c r="F128" s="32" t="s">
        <v>46</v>
      </c>
      <c r="G128" s="32"/>
      <c r="H128" s="35">
        <f>H129</f>
        <v>3</v>
      </c>
      <c r="I128" s="105"/>
      <c r="J128" s="105">
        <f t="shared" si="5"/>
        <v>3</v>
      </c>
      <c r="K128" s="93"/>
      <c r="L128" s="35">
        <f t="shared" si="4"/>
        <v>3</v>
      </c>
    </row>
    <row r="129" spans="2:12" ht="12.75">
      <c r="B129" s="41" t="s">
        <v>158</v>
      </c>
      <c r="C129" s="32" t="s">
        <v>532</v>
      </c>
      <c r="D129" s="32" t="s">
        <v>513</v>
      </c>
      <c r="E129" s="54" t="s">
        <v>59</v>
      </c>
      <c r="F129" s="19">
        <v>612</v>
      </c>
      <c r="G129" s="32"/>
      <c r="H129" s="35">
        <f>H130</f>
        <v>3</v>
      </c>
      <c r="I129" s="105"/>
      <c r="J129" s="105">
        <f t="shared" si="5"/>
        <v>3</v>
      </c>
      <c r="K129" s="93"/>
      <c r="L129" s="35">
        <f t="shared" si="4"/>
        <v>3</v>
      </c>
    </row>
    <row r="130" spans="2:12" ht="12.75">
      <c r="B130" s="41" t="s">
        <v>580</v>
      </c>
      <c r="C130" s="32" t="s">
        <v>532</v>
      </c>
      <c r="D130" s="32" t="s">
        <v>513</v>
      </c>
      <c r="E130" s="54" t="s">
        <v>59</v>
      </c>
      <c r="F130" s="19">
        <v>612</v>
      </c>
      <c r="G130" s="32" t="s">
        <v>569</v>
      </c>
      <c r="H130" s="35">
        <v>3</v>
      </c>
      <c r="I130" s="105"/>
      <c r="J130" s="105">
        <f t="shared" si="5"/>
        <v>3</v>
      </c>
      <c r="K130" s="93"/>
      <c r="L130" s="35">
        <f t="shared" si="4"/>
        <v>3</v>
      </c>
    </row>
    <row r="131" spans="2:12" ht="38.25">
      <c r="B131" s="41" t="s">
        <v>64</v>
      </c>
      <c r="C131" s="32" t="s">
        <v>532</v>
      </c>
      <c r="D131" s="32" t="s">
        <v>513</v>
      </c>
      <c r="E131" s="54" t="s">
        <v>65</v>
      </c>
      <c r="F131" s="19"/>
      <c r="G131" s="32"/>
      <c r="H131" s="35">
        <f>H132</f>
        <v>1</v>
      </c>
      <c r="I131" s="105"/>
      <c r="J131" s="105">
        <f t="shared" si="5"/>
        <v>1</v>
      </c>
      <c r="K131" s="93"/>
      <c r="L131" s="35">
        <f t="shared" si="4"/>
        <v>1</v>
      </c>
    </row>
    <row r="132" spans="2:12" ht="38.25">
      <c r="B132" s="41" t="s">
        <v>66</v>
      </c>
      <c r="C132" s="32" t="s">
        <v>532</v>
      </c>
      <c r="D132" s="32" t="s">
        <v>513</v>
      </c>
      <c r="E132" s="54" t="s">
        <v>67</v>
      </c>
      <c r="F132" s="19"/>
      <c r="G132" s="32"/>
      <c r="H132" s="35">
        <f>H133</f>
        <v>1</v>
      </c>
      <c r="I132" s="105"/>
      <c r="J132" s="105">
        <f t="shared" si="5"/>
        <v>1</v>
      </c>
      <c r="K132" s="93"/>
      <c r="L132" s="35">
        <f t="shared" si="4"/>
        <v>1</v>
      </c>
    </row>
    <row r="133" spans="2:12" ht="25.5">
      <c r="B133" s="41" t="s">
        <v>45</v>
      </c>
      <c r="C133" s="32" t="s">
        <v>532</v>
      </c>
      <c r="D133" s="32" t="s">
        <v>513</v>
      </c>
      <c r="E133" s="54" t="s">
        <v>67</v>
      </c>
      <c r="F133" s="32" t="s">
        <v>46</v>
      </c>
      <c r="G133" s="32"/>
      <c r="H133" s="35">
        <f>H134</f>
        <v>1</v>
      </c>
      <c r="I133" s="105"/>
      <c r="J133" s="105">
        <f t="shared" si="5"/>
        <v>1</v>
      </c>
      <c r="K133" s="93"/>
      <c r="L133" s="35">
        <f t="shared" si="4"/>
        <v>1</v>
      </c>
    </row>
    <row r="134" spans="2:12" ht="12.75">
      <c r="B134" s="41" t="s">
        <v>158</v>
      </c>
      <c r="C134" s="32" t="s">
        <v>532</v>
      </c>
      <c r="D134" s="32" t="s">
        <v>513</v>
      </c>
      <c r="E134" s="54" t="s">
        <v>67</v>
      </c>
      <c r="F134" s="19">
        <v>612</v>
      </c>
      <c r="G134" s="32"/>
      <c r="H134" s="35">
        <f>H135</f>
        <v>1</v>
      </c>
      <c r="I134" s="105"/>
      <c r="J134" s="105">
        <f t="shared" si="5"/>
        <v>1</v>
      </c>
      <c r="K134" s="93"/>
      <c r="L134" s="35">
        <f t="shared" si="4"/>
        <v>1</v>
      </c>
    </row>
    <row r="135" spans="2:12" ht="12.75">
      <c r="B135" s="41" t="s">
        <v>580</v>
      </c>
      <c r="C135" s="32" t="s">
        <v>532</v>
      </c>
      <c r="D135" s="32" t="s">
        <v>513</v>
      </c>
      <c r="E135" s="54" t="s">
        <v>67</v>
      </c>
      <c r="F135" s="19">
        <v>612</v>
      </c>
      <c r="G135" s="32" t="s">
        <v>569</v>
      </c>
      <c r="H135" s="35">
        <v>1</v>
      </c>
      <c r="I135" s="105"/>
      <c r="J135" s="105">
        <f t="shared" si="5"/>
        <v>1</v>
      </c>
      <c r="K135" s="93"/>
      <c r="L135" s="35">
        <f t="shared" si="4"/>
        <v>1</v>
      </c>
    </row>
    <row r="136" spans="2:12" s="40" customFormat="1" ht="12.75">
      <c r="B136" s="58" t="s">
        <v>509</v>
      </c>
      <c r="C136" s="31" t="s">
        <v>537</v>
      </c>
      <c r="D136" s="31"/>
      <c r="E136" s="59"/>
      <c r="F136" s="31"/>
      <c r="G136" s="31"/>
      <c r="H136" s="33">
        <f>H139+H145</f>
        <v>697.7</v>
      </c>
      <c r="I136" s="124"/>
      <c r="J136" s="124">
        <f t="shared" si="5"/>
        <v>697.7</v>
      </c>
      <c r="K136" s="125"/>
      <c r="L136" s="33">
        <f t="shared" si="4"/>
        <v>697.7</v>
      </c>
    </row>
    <row r="137" spans="2:12" ht="12.75">
      <c r="B137" s="41" t="s">
        <v>580</v>
      </c>
      <c r="C137" s="32"/>
      <c r="D137" s="31"/>
      <c r="E137" s="59"/>
      <c r="F137" s="32"/>
      <c r="G137" s="32" t="s">
        <v>569</v>
      </c>
      <c r="H137" s="35">
        <f>H149</f>
        <v>10</v>
      </c>
      <c r="I137" s="105"/>
      <c r="J137" s="105">
        <f t="shared" si="5"/>
        <v>10</v>
      </c>
      <c r="K137" s="93"/>
      <c r="L137" s="35">
        <f t="shared" si="4"/>
        <v>10</v>
      </c>
    </row>
    <row r="138" spans="2:12" ht="12.75">
      <c r="B138" s="41" t="s">
        <v>559</v>
      </c>
      <c r="C138" s="32"/>
      <c r="D138" s="31"/>
      <c r="E138" s="59"/>
      <c r="F138" s="32"/>
      <c r="G138" s="32" t="s">
        <v>572</v>
      </c>
      <c r="H138" s="35">
        <f>H144</f>
        <v>687.7</v>
      </c>
      <c r="I138" s="105"/>
      <c r="J138" s="105">
        <f t="shared" si="5"/>
        <v>687.7</v>
      </c>
      <c r="K138" s="93"/>
      <c r="L138" s="35">
        <f t="shared" si="4"/>
        <v>687.7</v>
      </c>
    </row>
    <row r="139" spans="2:12" s="40" customFormat="1" ht="12.75">
      <c r="B139" s="41" t="s">
        <v>341</v>
      </c>
      <c r="C139" s="32" t="s">
        <v>537</v>
      </c>
      <c r="D139" s="32" t="s">
        <v>340</v>
      </c>
      <c r="E139" s="60"/>
      <c r="F139" s="32"/>
      <c r="G139" s="32"/>
      <c r="H139" s="35">
        <f>H140</f>
        <v>687.7</v>
      </c>
      <c r="I139" s="124"/>
      <c r="J139" s="105">
        <f t="shared" si="5"/>
        <v>687.7</v>
      </c>
      <c r="K139" s="125"/>
      <c r="L139" s="35">
        <f t="shared" si="4"/>
        <v>687.7</v>
      </c>
    </row>
    <row r="140" spans="2:12" ht="12.75">
      <c r="B140" s="51" t="s">
        <v>582</v>
      </c>
      <c r="C140" s="32" t="s">
        <v>537</v>
      </c>
      <c r="D140" s="32" t="s">
        <v>340</v>
      </c>
      <c r="E140" s="52" t="s">
        <v>583</v>
      </c>
      <c r="F140" s="31"/>
      <c r="G140" s="31"/>
      <c r="H140" s="35">
        <f>H141</f>
        <v>687.7</v>
      </c>
      <c r="I140" s="105"/>
      <c r="J140" s="105">
        <f t="shared" si="5"/>
        <v>687.7</v>
      </c>
      <c r="K140" s="93"/>
      <c r="L140" s="35">
        <f aca="true" t="shared" si="6" ref="L140:L209">J140+K140</f>
        <v>687.7</v>
      </c>
    </row>
    <row r="141" spans="2:12" ht="25.5">
      <c r="B141" s="41" t="s">
        <v>36</v>
      </c>
      <c r="C141" s="32" t="s">
        <v>537</v>
      </c>
      <c r="D141" s="32" t="s">
        <v>340</v>
      </c>
      <c r="E141" s="32" t="s">
        <v>37</v>
      </c>
      <c r="F141" s="32"/>
      <c r="G141" s="32"/>
      <c r="H141" s="35">
        <f>H142</f>
        <v>687.7</v>
      </c>
      <c r="I141" s="105"/>
      <c r="J141" s="105">
        <f t="shared" si="5"/>
        <v>687.7</v>
      </c>
      <c r="K141" s="93"/>
      <c r="L141" s="35">
        <f t="shared" si="6"/>
        <v>687.7</v>
      </c>
    </row>
    <row r="142" spans="2:12" ht="12.75">
      <c r="B142" s="51" t="s">
        <v>437</v>
      </c>
      <c r="C142" s="32" t="s">
        <v>537</v>
      </c>
      <c r="D142" s="32" t="s">
        <v>340</v>
      </c>
      <c r="E142" s="32" t="s">
        <v>37</v>
      </c>
      <c r="F142" s="32" t="s">
        <v>38</v>
      </c>
      <c r="G142" s="32"/>
      <c r="H142" s="35">
        <f>H143</f>
        <v>687.7</v>
      </c>
      <c r="I142" s="105"/>
      <c r="J142" s="105">
        <f t="shared" si="5"/>
        <v>687.7</v>
      </c>
      <c r="K142" s="93"/>
      <c r="L142" s="35">
        <f t="shared" si="6"/>
        <v>687.7</v>
      </c>
    </row>
    <row r="143" spans="2:12" ht="12.75">
      <c r="B143" s="51" t="s">
        <v>441</v>
      </c>
      <c r="C143" s="32" t="s">
        <v>537</v>
      </c>
      <c r="D143" s="32" t="s">
        <v>340</v>
      </c>
      <c r="E143" s="32" t="s">
        <v>37</v>
      </c>
      <c r="F143" s="32" t="s">
        <v>440</v>
      </c>
      <c r="G143" s="32"/>
      <c r="H143" s="35">
        <f>H144</f>
        <v>687.7</v>
      </c>
      <c r="I143" s="105"/>
      <c r="J143" s="105">
        <f t="shared" si="5"/>
        <v>687.7</v>
      </c>
      <c r="K143" s="93"/>
      <c r="L143" s="35">
        <f t="shared" si="6"/>
        <v>687.7</v>
      </c>
    </row>
    <row r="144" spans="2:12" ht="12.75">
      <c r="B144" s="41" t="s">
        <v>559</v>
      </c>
      <c r="C144" s="32" t="s">
        <v>537</v>
      </c>
      <c r="D144" s="32" t="s">
        <v>340</v>
      </c>
      <c r="E144" s="32" t="s">
        <v>37</v>
      </c>
      <c r="F144" s="32" t="s">
        <v>440</v>
      </c>
      <c r="G144" s="32" t="s">
        <v>572</v>
      </c>
      <c r="H144" s="42">
        <v>687.7</v>
      </c>
      <c r="I144" s="105"/>
      <c r="J144" s="105">
        <f t="shared" si="5"/>
        <v>687.7</v>
      </c>
      <c r="K144" s="93"/>
      <c r="L144" s="35">
        <f t="shared" si="6"/>
        <v>687.7</v>
      </c>
    </row>
    <row r="145" spans="2:12" s="40" customFormat="1" ht="12.75">
      <c r="B145" s="41" t="s">
        <v>508</v>
      </c>
      <c r="C145" s="32" t="s">
        <v>537</v>
      </c>
      <c r="D145" s="32" t="s">
        <v>538</v>
      </c>
      <c r="E145" s="32"/>
      <c r="F145" s="32"/>
      <c r="G145" s="32"/>
      <c r="H145" s="35">
        <f>H146</f>
        <v>10</v>
      </c>
      <c r="I145" s="124"/>
      <c r="J145" s="105">
        <f t="shared" si="5"/>
        <v>10</v>
      </c>
      <c r="K145" s="125"/>
      <c r="L145" s="35">
        <f t="shared" si="6"/>
        <v>10</v>
      </c>
    </row>
    <row r="146" spans="2:12" ht="12.75">
      <c r="B146" s="51" t="s">
        <v>582</v>
      </c>
      <c r="C146" s="32" t="s">
        <v>537</v>
      </c>
      <c r="D146" s="32" t="s">
        <v>538</v>
      </c>
      <c r="E146" s="52" t="s">
        <v>583</v>
      </c>
      <c r="F146" s="32"/>
      <c r="G146" s="32"/>
      <c r="H146" s="35">
        <f>H147</f>
        <v>10</v>
      </c>
      <c r="I146" s="105"/>
      <c r="J146" s="105">
        <f aca="true" t="shared" si="7" ref="J146:J228">H146+I146</f>
        <v>10</v>
      </c>
      <c r="K146" s="93"/>
      <c r="L146" s="35">
        <f t="shared" si="6"/>
        <v>10</v>
      </c>
    </row>
    <row r="147" spans="2:12" ht="25.5">
      <c r="B147" s="41" t="s">
        <v>39</v>
      </c>
      <c r="C147" s="32" t="s">
        <v>537</v>
      </c>
      <c r="D147" s="32" t="s">
        <v>538</v>
      </c>
      <c r="E147" s="32" t="s">
        <v>40</v>
      </c>
      <c r="F147" s="32"/>
      <c r="G147" s="32"/>
      <c r="H147" s="35">
        <f>H148</f>
        <v>10</v>
      </c>
      <c r="I147" s="105"/>
      <c r="J147" s="105">
        <f t="shared" si="7"/>
        <v>10</v>
      </c>
      <c r="K147" s="93"/>
      <c r="L147" s="35">
        <f t="shared" si="6"/>
        <v>10</v>
      </c>
    </row>
    <row r="148" spans="2:12" ht="12.75">
      <c r="B148" s="51" t="s">
        <v>592</v>
      </c>
      <c r="C148" s="32" t="s">
        <v>537</v>
      </c>
      <c r="D148" s="32" t="s">
        <v>538</v>
      </c>
      <c r="E148" s="32" t="s">
        <v>40</v>
      </c>
      <c r="F148" s="32" t="s">
        <v>593</v>
      </c>
      <c r="G148" s="32"/>
      <c r="H148" s="35">
        <f>H149</f>
        <v>10</v>
      </c>
      <c r="I148" s="105"/>
      <c r="J148" s="105">
        <f t="shared" si="7"/>
        <v>10</v>
      </c>
      <c r="K148" s="93"/>
      <c r="L148" s="35">
        <f t="shared" si="6"/>
        <v>10</v>
      </c>
    </row>
    <row r="149" spans="2:12" ht="12.75">
      <c r="B149" s="51" t="s">
        <v>594</v>
      </c>
      <c r="C149" s="32" t="s">
        <v>537</v>
      </c>
      <c r="D149" s="32" t="s">
        <v>538</v>
      </c>
      <c r="E149" s="32" t="s">
        <v>40</v>
      </c>
      <c r="F149" s="32" t="s">
        <v>595</v>
      </c>
      <c r="G149" s="32"/>
      <c r="H149" s="35">
        <f>H150</f>
        <v>10</v>
      </c>
      <c r="I149" s="105"/>
      <c r="J149" s="105">
        <f t="shared" si="7"/>
        <v>10</v>
      </c>
      <c r="K149" s="93"/>
      <c r="L149" s="35">
        <f t="shared" si="6"/>
        <v>10</v>
      </c>
    </row>
    <row r="150" spans="2:12" ht="12.75">
      <c r="B150" s="41" t="s">
        <v>580</v>
      </c>
      <c r="C150" s="32" t="s">
        <v>537</v>
      </c>
      <c r="D150" s="32" t="s">
        <v>538</v>
      </c>
      <c r="E150" s="32" t="s">
        <v>40</v>
      </c>
      <c r="F150" s="32" t="s">
        <v>595</v>
      </c>
      <c r="G150" s="32" t="s">
        <v>569</v>
      </c>
      <c r="H150" s="35">
        <v>10</v>
      </c>
      <c r="I150" s="105"/>
      <c r="J150" s="105">
        <f t="shared" si="7"/>
        <v>10</v>
      </c>
      <c r="K150" s="93"/>
      <c r="L150" s="35">
        <f t="shared" si="6"/>
        <v>10</v>
      </c>
    </row>
    <row r="151" spans="2:12" s="40" customFormat="1" ht="12.75">
      <c r="B151" s="61" t="s">
        <v>510</v>
      </c>
      <c r="C151" s="31" t="s">
        <v>539</v>
      </c>
      <c r="D151" s="31"/>
      <c r="E151" s="31"/>
      <c r="F151" s="31"/>
      <c r="G151" s="31"/>
      <c r="H151" s="33">
        <f>H152</f>
        <v>15</v>
      </c>
      <c r="I151" s="124"/>
      <c r="J151" s="124">
        <f t="shared" si="7"/>
        <v>15</v>
      </c>
      <c r="K151" s="125"/>
      <c r="L151" s="33">
        <f t="shared" si="6"/>
        <v>15</v>
      </c>
    </row>
    <row r="152" spans="2:12" s="40" customFormat="1" ht="12.75">
      <c r="B152" s="41" t="s">
        <v>580</v>
      </c>
      <c r="C152" s="32"/>
      <c r="D152" s="31"/>
      <c r="E152" s="31"/>
      <c r="F152" s="31"/>
      <c r="G152" s="32" t="s">
        <v>569</v>
      </c>
      <c r="H152" s="35">
        <f>H158</f>
        <v>15</v>
      </c>
      <c r="I152" s="124"/>
      <c r="J152" s="105">
        <f t="shared" si="7"/>
        <v>15</v>
      </c>
      <c r="K152" s="125"/>
      <c r="L152" s="35">
        <f t="shared" si="6"/>
        <v>15</v>
      </c>
    </row>
    <row r="153" spans="2:12" s="40" customFormat="1" ht="25.5">
      <c r="B153" s="41" t="s">
        <v>215</v>
      </c>
      <c r="C153" s="32" t="s">
        <v>539</v>
      </c>
      <c r="D153" s="32" t="s">
        <v>540</v>
      </c>
      <c r="E153" s="32"/>
      <c r="F153" s="32"/>
      <c r="G153" s="32"/>
      <c r="H153" s="35">
        <f>H154</f>
        <v>15</v>
      </c>
      <c r="I153" s="124"/>
      <c r="J153" s="105">
        <f t="shared" si="7"/>
        <v>15</v>
      </c>
      <c r="K153" s="125"/>
      <c r="L153" s="35">
        <f t="shared" si="6"/>
        <v>15</v>
      </c>
    </row>
    <row r="154" spans="2:12" ht="12.75">
      <c r="B154" s="51" t="s">
        <v>582</v>
      </c>
      <c r="C154" s="32" t="s">
        <v>539</v>
      </c>
      <c r="D154" s="32" t="s">
        <v>540</v>
      </c>
      <c r="E154" s="52" t="s">
        <v>583</v>
      </c>
      <c r="F154" s="32"/>
      <c r="G154" s="32"/>
      <c r="H154" s="35">
        <f>H155</f>
        <v>15</v>
      </c>
      <c r="I154" s="105"/>
      <c r="J154" s="105">
        <f t="shared" si="7"/>
        <v>15</v>
      </c>
      <c r="K154" s="93"/>
      <c r="L154" s="35">
        <f t="shared" si="6"/>
        <v>15</v>
      </c>
    </row>
    <row r="155" spans="2:12" ht="25.5">
      <c r="B155" s="41" t="s">
        <v>41</v>
      </c>
      <c r="C155" s="32" t="s">
        <v>539</v>
      </c>
      <c r="D155" s="32" t="s">
        <v>540</v>
      </c>
      <c r="E155" s="32" t="s">
        <v>42</v>
      </c>
      <c r="F155" s="32"/>
      <c r="G155" s="32"/>
      <c r="H155" s="35">
        <f>H156</f>
        <v>15</v>
      </c>
      <c r="I155" s="105"/>
      <c r="J155" s="105">
        <f t="shared" si="7"/>
        <v>15</v>
      </c>
      <c r="K155" s="93"/>
      <c r="L155" s="35">
        <f t="shared" si="6"/>
        <v>15</v>
      </c>
    </row>
    <row r="156" spans="2:12" ht="12.75">
      <c r="B156" s="51" t="s">
        <v>592</v>
      </c>
      <c r="C156" s="32" t="s">
        <v>539</v>
      </c>
      <c r="D156" s="32" t="s">
        <v>540</v>
      </c>
      <c r="E156" s="32" t="s">
        <v>42</v>
      </c>
      <c r="F156" s="32" t="s">
        <v>593</v>
      </c>
      <c r="G156" s="32"/>
      <c r="H156" s="35">
        <f>H157</f>
        <v>15</v>
      </c>
      <c r="I156" s="105"/>
      <c r="J156" s="105">
        <f t="shared" si="7"/>
        <v>15</v>
      </c>
      <c r="K156" s="93"/>
      <c r="L156" s="35">
        <f t="shared" si="6"/>
        <v>15</v>
      </c>
    </row>
    <row r="157" spans="2:12" ht="12.75">
      <c r="B157" s="51" t="s">
        <v>594</v>
      </c>
      <c r="C157" s="32" t="s">
        <v>539</v>
      </c>
      <c r="D157" s="32" t="s">
        <v>540</v>
      </c>
      <c r="E157" s="32" t="s">
        <v>42</v>
      </c>
      <c r="F157" s="32" t="s">
        <v>595</v>
      </c>
      <c r="G157" s="32"/>
      <c r="H157" s="35">
        <f>H158</f>
        <v>15</v>
      </c>
      <c r="I157" s="105"/>
      <c r="J157" s="105">
        <f t="shared" si="7"/>
        <v>15</v>
      </c>
      <c r="K157" s="93"/>
      <c r="L157" s="35">
        <f t="shared" si="6"/>
        <v>15</v>
      </c>
    </row>
    <row r="158" spans="2:12" ht="12.75">
      <c r="B158" s="41" t="s">
        <v>580</v>
      </c>
      <c r="C158" s="32" t="s">
        <v>539</v>
      </c>
      <c r="D158" s="32" t="s">
        <v>540</v>
      </c>
      <c r="E158" s="32" t="s">
        <v>42</v>
      </c>
      <c r="F158" s="32" t="s">
        <v>595</v>
      </c>
      <c r="G158" s="32" t="s">
        <v>569</v>
      </c>
      <c r="H158" s="35">
        <v>15</v>
      </c>
      <c r="I158" s="105"/>
      <c r="J158" s="105">
        <f t="shared" si="7"/>
        <v>15</v>
      </c>
      <c r="K158" s="93"/>
      <c r="L158" s="35">
        <f t="shared" si="6"/>
        <v>15</v>
      </c>
    </row>
    <row r="159" spans="2:12" s="40" customFormat="1" ht="12.75">
      <c r="B159" s="61" t="s">
        <v>493</v>
      </c>
      <c r="C159" s="31" t="s">
        <v>541</v>
      </c>
      <c r="D159" s="31"/>
      <c r="E159" s="31"/>
      <c r="F159" s="31"/>
      <c r="G159" s="31"/>
      <c r="H159" s="33">
        <f>H162+H168+H174</f>
        <v>1338</v>
      </c>
      <c r="I159" s="124">
        <f>I162+I168+I174</f>
        <v>8581.5</v>
      </c>
      <c r="J159" s="124">
        <f t="shared" si="7"/>
        <v>9919.5</v>
      </c>
      <c r="K159" s="125"/>
      <c r="L159" s="33">
        <f t="shared" si="6"/>
        <v>9919.5</v>
      </c>
    </row>
    <row r="160" spans="2:12" ht="12.75">
      <c r="B160" s="41" t="s">
        <v>580</v>
      </c>
      <c r="C160" s="32"/>
      <c r="D160" s="32"/>
      <c r="E160" s="32"/>
      <c r="F160" s="32"/>
      <c r="G160" s="32" t="s">
        <v>569</v>
      </c>
      <c r="H160" s="35">
        <f>H167+H173+H179</f>
        <v>1338</v>
      </c>
      <c r="I160" s="105">
        <f>I167+I173+I179+I184</f>
        <v>0</v>
      </c>
      <c r="J160" s="105">
        <f t="shared" si="7"/>
        <v>1338</v>
      </c>
      <c r="K160" s="93"/>
      <c r="L160" s="35">
        <f t="shared" si="6"/>
        <v>1338</v>
      </c>
    </row>
    <row r="161" spans="2:12" ht="12.75">
      <c r="B161" s="41" t="s">
        <v>558</v>
      </c>
      <c r="C161" s="32"/>
      <c r="D161" s="32"/>
      <c r="E161" s="32"/>
      <c r="F161" s="32"/>
      <c r="G161" s="32" t="s">
        <v>212</v>
      </c>
      <c r="H161" s="35"/>
      <c r="I161" s="105">
        <f>I185</f>
        <v>8581.5</v>
      </c>
      <c r="J161" s="105">
        <f t="shared" si="7"/>
        <v>8581.5</v>
      </c>
      <c r="K161" s="93"/>
      <c r="L161" s="35">
        <f t="shared" si="6"/>
        <v>8581.5</v>
      </c>
    </row>
    <row r="162" spans="2:12" s="40" customFormat="1" ht="12.75">
      <c r="B162" s="41" t="s">
        <v>515</v>
      </c>
      <c r="C162" s="32" t="s">
        <v>541</v>
      </c>
      <c r="D162" s="32" t="s">
        <v>514</v>
      </c>
      <c r="E162" s="32"/>
      <c r="F162" s="32"/>
      <c r="G162" s="32"/>
      <c r="H162" s="35">
        <f>H163</f>
        <v>55</v>
      </c>
      <c r="I162" s="124"/>
      <c r="J162" s="105">
        <f t="shared" si="7"/>
        <v>55</v>
      </c>
      <c r="K162" s="125"/>
      <c r="L162" s="35">
        <f t="shared" si="6"/>
        <v>55</v>
      </c>
    </row>
    <row r="163" spans="2:12" s="40" customFormat="1" ht="25.5">
      <c r="B163" s="41" t="s">
        <v>74</v>
      </c>
      <c r="C163" s="32" t="s">
        <v>541</v>
      </c>
      <c r="D163" s="32" t="s">
        <v>514</v>
      </c>
      <c r="E163" s="32" t="s">
        <v>43</v>
      </c>
      <c r="F163" s="32"/>
      <c r="G163" s="32"/>
      <c r="H163" s="35">
        <f>H164</f>
        <v>55</v>
      </c>
      <c r="I163" s="124"/>
      <c r="J163" s="105">
        <f t="shared" si="7"/>
        <v>55</v>
      </c>
      <c r="K163" s="125"/>
      <c r="L163" s="35">
        <f t="shared" si="6"/>
        <v>55</v>
      </c>
    </row>
    <row r="164" spans="2:12" ht="25.5">
      <c r="B164" s="41" t="s">
        <v>75</v>
      </c>
      <c r="C164" s="32" t="s">
        <v>541</v>
      </c>
      <c r="D164" s="32" t="s">
        <v>514</v>
      </c>
      <c r="E164" s="32" t="s">
        <v>44</v>
      </c>
      <c r="F164" s="32"/>
      <c r="G164" s="32"/>
      <c r="H164" s="35">
        <f>H165</f>
        <v>55</v>
      </c>
      <c r="I164" s="105"/>
      <c r="J164" s="105">
        <f t="shared" si="7"/>
        <v>55</v>
      </c>
      <c r="K164" s="93"/>
      <c r="L164" s="35">
        <f t="shared" si="6"/>
        <v>55</v>
      </c>
    </row>
    <row r="165" spans="2:12" ht="25.5">
      <c r="B165" s="41" t="s">
        <v>45</v>
      </c>
      <c r="C165" s="32" t="s">
        <v>541</v>
      </c>
      <c r="D165" s="32" t="s">
        <v>514</v>
      </c>
      <c r="E165" s="32" t="s">
        <v>44</v>
      </c>
      <c r="F165" s="32" t="s">
        <v>46</v>
      </c>
      <c r="G165" s="32"/>
      <c r="H165" s="35">
        <f>H166</f>
        <v>55</v>
      </c>
      <c r="I165" s="105"/>
      <c r="J165" s="105">
        <f t="shared" si="7"/>
        <v>55</v>
      </c>
      <c r="K165" s="93"/>
      <c r="L165" s="35">
        <f t="shared" si="6"/>
        <v>55</v>
      </c>
    </row>
    <row r="166" spans="2:12" ht="12.75">
      <c r="B166" s="41" t="s">
        <v>158</v>
      </c>
      <c r="C166" s="32" t="s">
        <v>541</v>
      </c>
      <c r="D166" s="32" t="s">
        <v>514</v>
      </c>
      <c r="E166" s="32" t="s">
        <v>44</v>
      </c>
      <c r="F166" s="32" t="s">
        <v>159</v>
      </c>
      <c r="G166" s="32"/>
      <c r="H166" s="35">
        <f>H167</f>
        <v>55</v>
      </c>
      <c r="I166" s="105"/>
      <c r="J166" s="105">
        <f t="shared" si="7"/>
        <v>55</v>
      </c>
      <c r="K166" s="93"/>
      <c r="L166" s="35">
        <f t="shared" si="6"/>
        <v>55</v>
      </c>
    </row>
    <row r="167" spans="2:12" ht="12.75">
      <c r="B167" s="41" t="s">
        <v>580</v>
      </c>
      <c r="C167" s="32" t="s">
        <v>541</v>
      </c>
      <c r="D167" s="32" t="s">
        <v>514</v>
      </c>
      <c r="E167" s="32" t="s">
        <v>44</v>
      </c>
      <c r="F167" s="32" t="s">
        <v>159</v>
      </c>
      <c r="G167" s="32" t="s">
        <v>569</v>
      </c>
      <c r="H167" s="35">
        <v>55</v>
      </c>
      <c r="I167" s="105"/>
      <c r="J167" s="105">
        <f t="shared" si="7"/>
        <v>55</v>
      </c>
      <c r="K167" s="93"/>
      <c r="L167" s="35">
        <f t="shared" si="6"/>
        <v>55</v>
      </c>
    </row>
    <row r="168" spans="2:12" s="40" customFormat="1" ht="12.75">
      <c r="B168" s="41" t="s">
        <v>530</v>
      </c>
      <c r="C168" s="32" t="s">
        <v>541</v>
      </c>
      <c r="D168" s="32" t="s">
        <v>529</v>
      </c>
      <c r="E168" s="32"/>
      <c r="F168" s="32"/>
      <c r="G168" s="32"/>
      <c r="H168" s="35">
        <f>H171</f>
        <v>400</v>
      </c>
      <c r="I168" s="124"/>
      <c r="J168" s="105">
        <f t="shared" si="7"/>
        <v>400</v>
      </c>
      <c r="K168" s="125"/>
      <c r="L168" s="35">
        <f t="shared" si="6"/>
        <v>400</v>
      </c>
    </row>
    <row r="169" spans="2:12" s="40" customFormat="1" ht="12.75">
      <c r="B169" s="51" t="s">
        <v>582</v>
      </c>
      <c r="C169" s="32" t="s">
        <v>541</v>
      </c>
      <c r="D169" s="32" t="s">
        <v>529</v>
      </c>
      <c r="E169" s="52" t="s">
        <v>583</v>
      </c>
      <c r="F169" s="32"/>
      <c r="G169" s="32"/>
      <c r="H169" s="35">
        <f>H170</f>
        <v>400</v>
      </c>
      <c r="I169" s="124"/>
      <c r="J169" s="105">
        <f t="shared" si="7"/>
        <v>400</v>
      </c>
      <c r="K169" s="125"/>
      <c r="L169" s="35">
        <f t="shared" si="6"/>
        <v>400</v>
      </c>
    </row>
    <row r="170" spans="2:12" ht="12.75">
      <c r="B170" s="51" t="s">
        <v>47</v>
      </c>
      <c r="C170" s="32" t="s">
        <v>541</v>
      </c>
      <c r="D170" s="32" t="s">
        <v>529</v>
      </c>
      <c r="E170" s="52" t="s">
        <v>48</v>
      </c>
      <c r="F170" s="32"/>
      <c r="G170" s="32"/>
      <c r="H170" s="35">
        <f>H171</f>
        <v>400</v>
      </c>
      <c r="I170" s="105"/>
      <c r="J170" s="105">
        <f t="shared" si="7"/>
        <v>400</v>
      </c>
      <c r="K170" s="93"/>
      <c r="L170" s="35">
        <f t="shared" si="6"/>
        <v>400</v>
      </c>
    </row>
    <row r="171" spans="2:12" ht="12.75">
      <c r="B171" s="51" t="s">
        <v>597</v>
      </c>
      <c r="C171" s="32" t="s">
        <v>541</v>
      </c>
      <c r="D171" s="32" t="s">
        <v>529</v>
      </c>
      <c r="E171" s="52" t="s">
        <v>48</v>
      </c>
      <c r="F171" s="32" t="s">
        <v>282</v>
      </c>
      <c r="G171" s="32"/>
      <c r="H171" s="35">
        <f>H172</f>
        <v>400</v>
      </c>
      <c r="I171" s="105"/>
      <c r="J171" s="105">
        <f t="shared" si="7"/>
        <v>400</v>
      </c>
      <c r="K171" s="93"/>
      <c r="L171" s="35">
        <f t="shared" si="6"/>
        <v>400</v>
      </c>
    </row>
    <row r="172" spans="2:12" ht="25.5">
      <c r="B172" s="41" t="s">
        <v>354</v>
      </c>
      <c r="C172" s="32" t="s">
        <v>541</v>
      </c>
      <c r="D172" s="32" t="s">
        <v>529</v>
      </c>
      <c r="E172" s="52" t="s">
        <v>48</v>
      </c>
      <c r="F172" s="32" t="s">
        <v>353</v>
      </c>
      <c r="G172" s="32"/>
      <c r="H172" s="35">
        <f>H173</f>
        <v>400</v>
      </c>
      <c r="I172" s="105"/>
      <c r="J172" s="105">
        <f t="shared" si="7"/>
        <v>400</v>
      </c>
      <c r="K172" s="93"/>
      <c r="L172" s="35">
        <f t="shared" si="6"/>
        <v>400</v>
      </c>
    </row>
    <row r="173" spans="2:12" ht="12.75">
      <c r="B173" s="41" t="s">
        <v>580</v>
      </c>
      <c r="C173" s="32" t="s">
        <v>541</v>
      </c>
      <c r="D173" s="32" t="s">
        <v>529</v>
      </c>
      <c r="E173" s="52" t="s">
        <v>48</v>
      </c>
      <c r="F173" s="32" t="s">
        <v>353</v>
      </c>
      <c r="G173" s="32" t="s">
        <v>569</v>
      </c>
      <c r="H173" s="35">
        <v>400</v>
      </c>
      <c r="I173" s="105"/>
      <c r="J173" s="105">
        <f t="shared" si="7"/>
        <v>400</v>
      </c>
      <c r="K173" s="93"/>
      <c r="L173" s="35">
        <f t="shared" si="6"/>
        <v>400</v>
      </c>
    </row>
    <row r="174" spans="2:12" s="40" customFormat="1" ht="12.75">
      <c r="B174" s="41" t="s">
        <v>328</v>
      </c>
      <c r="C174" s="32" t="s">
        <v>541</v>
      </c>
      <c r="D174" s="32" t="s">
        <v>327</v>
      </c>
      <c r="E174" s="32"/>
      <c r="F174" s="32"/>
      <c r="G174" s="32"/>
      <c r="H174" s="35">
        <f>H175</f>
        <v>883</v>
      </c>
      <c r="I174" s="105">
        <f>I175+I180</f>
        <v>8581.5</v>
      </c>
      <c r="J174" s="105">
        <f t="shared" si="7"/>
        <v>9464.5</v>
      </c>
      <c r="K174" s="125"/>
      <c r="L174" s="35">
        <f t="shared" si="6"/>
        <v>9464.5</v>
      </c>
    </row>
    <row r="175" spans="2:12" s="40" customFormat="1" ht="12.75">
      <c r="B175" s="51" t="s">
        <v>582</v>
      </c>
      <c r="C175" s="32" t="s">
        <v>541</v>
      </c>
      <c r="D175" s="32" t="s">
        <v>327</v>
      </c>
      <c r="E175" s="52" t="s">
        <v>583</v>
      </c>
      <c r="F175" s="32"/>
      <c r="G175" s="32"/>
      <c r="H175" s="35">
        <f>H176</f>
        <v>883</v>
      </c>
      <c r="I175" s="124"/>
      <c r="J175" s="105">
        <f t="shared" si="7"/>
        <v>883</v>
      </c>
      <c r="K175" s="125"/>
      <c r="L175" s="35">
        <f t="shared" si="6"/>
        <v>883</v>
      </c>
    </row>
    <row r="176" spans="2:12" s="40" customFormat="1" ht="12.75">
      <c r="B176" s="41" t="s">
        <v>49</v>
      </c>
      <c r="C176" s="32" t="s">
        <v>541</v>
      </c>
      <c r="D176" s="32" t="s">
        <v>327</v>
      </c>
      <c r="E176" s="52" t="s">
        <v>50</v>
      </c>
      <c r="F176" s="32"/>
      <c r="G176" s="32"/>
      <c r="H176" s="35">
        <f>H177</f>
        <v>883</v>
      </c>
      <c r="I176" s="124"/>
      <c r="J176" s="105">
        <f t="shared" si="7"/>
        <v>883</v>
      </c>
      <c r="K176" s="125"/>
      <c r="L176" s="35">
        <f t="shared" si="6"/>
        <v>883</v>
      </c>
    </row>
    <row r="177" spans="2:12" s="40" customFormat="1" ht="12.75">
      <c r="B177" s="51" t="s">
        <v>592</v>
      </c>
      <c r="C177" s="32" t="s">
        <v>541</v>
      </c>
      <c r="D177" s="32" t="s">
        <v>327</v>
      </c>
      <c r="E177" s="52" t="s">
        <v>50</v>
      </c>
      <c r="F177" s="32" t="s">
        <v>593</v>
      </c>
      <c r="G177" s="32"/>
      <c r="H177" s="35">
        <f>H178</f>
        <v>883</v>
      </c>
      <c r="I177" s="124"/>
      <c r="J177" s="105">
        <f t="shared" si="7"/>
        <v>883</v>
      </c>
      <c r="K177" s="125"/>
      <c r="L177" s="35">
        <f t="shared" si="6"/>
        <v>883</v>
      </c>
    </row>
    <row r="178" spans="2:12" s="40" customFormat="1" ht="12.75">
      <c r="B178" s="51" t="s">
        <v>594</v>
      </c>
      <c r="C178" s="32" t="s">
        <v>541</v>
      </c>
      <c r="D178" s="32" t="s">
        <v>327</v>
      </c>
      <c r="E178" s="52" t="s">
        <v>50</v>
      </c>
      <c r="F178" s="32" t="s">
        <v>595</v>
      </c>
      <c r="G178" s="32"/>
      <c r="H178" s="35">
        <f>H179</f>
        <v>883</v>
      </c>
      <c r="I178" s="124"/>
      <c r="J178" s="105">
        <f t="shared" si="7"/>
        <v>883</v>
      </c>
      <c r="K178" s="125"/>
      <c r="L178" s="35">
        <f t="shared" si="6"/>
        <v>883</v>
      </c>
    </row>
    <row r="179" spans="2:12" s="40" customFormat="1" ht="12.75">
      <c r="B179" s="41" t="s">
        <v>580</v>
      </c>
      <c r="C179" s="32" t="s">
        <v>541</v>
      </c>
      <c r="D179" s="32" t="s">
        <v>327</v>
      </c>
      <c r="E179" s="52" t="s">
        <v>50</v>
      </c>
      <c r="F179" s="32" t="s">
        <v>595</v>
      </c>
      <c r="G179" s="32" t="s">
        <v>569</v>
      </c>
      <c r="H179" s="35">
        <v>883</v>
      </c>
      <c r="I179" s="124"/>
      <c r="J179" s="105">
        <f t="shared" si="7"/>
        <v>883</v>
      </c>
      <c r="K179" s="125"/>
      <c r="L179" s="35">
        <f t="shared" si="6"/>
        <v>883</v>
      </c>
    </row>
    <row r="180" spans="2:12" s="40" customFormat="1" ht="25.5">
      <c r="B180" s="36" t="s">
        <v>12</v>
      </c>
      <c r="C180" s="126" t="s">
        <v>541</v>
      </c>
      <c r="D180" s="126" t="s">
        <v>327</v>
      </c>
      <c r="E180" s="126" t="s">
        <v>11</v>
      </c>
      <c r="F180" s="126"/>
      <c r="G180" s="126"/>
      <c r="H180" s="105"/>
      <c r="I180" s="105">
        <f>I181</f>
        <v>8581.5</v>
      </c>
      <c r="J180" s="105">
        <f t="shared" si="7"/>
        <v>8581.5</v>
      </c>
      <c r="K180" s="125"/>
      <c r="L180" s="35">
        <f t="shared" si="6"/>
        <v>8581.5</v>
      </c>
    </row>
    <row r="181" spans="2:12" s="40" customFormat="1" ht="25.5">
      <c r="B181" s="34" t="s">
        <v>15</v>
      </c>
      <c r="C181" s="127" t="s">
        <v>541</v>
      </c>
      <c r="D181" s="127" t="s">
        <v>327</v>
      </c>
      <c r="E181" s="126" t="s">
        <v>1</v>
      </c>
      <c r="F181" s="127"/>
      <c r="G181" s="127"/>
      <c r="H181" s="105"/>
      <c r="I181" s="105">
        <f>I182</f>
        <v>8581.5</v>
      </c>
      <c r="J181" s="105">
        <f t="shared" si="7"/>
        <v>8581.5</v>
      </c>
      <c r="K181" s="125"/>
      <c r="L181" s="35">
        <f t="shared" si="6"/>
        <v>8581.5</v>
      </c>
    </row>
    <row r="182" spans="2:12" s="40" customFormat="1" ht="12.75">
      <c r="B182" s="51" t="s">
        <v>437</v>
      </c>
      <c r="C182" s="127" t="s">
        <v>541</v>
      </c>
      <c r="D182" s="127" t="s">
        <v>327</v>
      </c>
      <c r="E182" s="126" t="s">
        <v>1</v>
      </c>
      <c r="F182" s="127" t="s">
        <v>38</v>
      </c>
      <c r="G182" s="127"/>
      <c r="H182" s="105"/>
      <c r="I182" s="105">
        <f>I183</f>
        <v>8581.5</v>
      </c>
      <c r="J182" s="105">
        <f t="shared" si="7"/>
        <v>8581.5</v>
      </c>
      <c r="K182" s="125"/>
      <c r="L182" s="35">
        <f t="shared" si="6"/>
        <v>8581.5</v>
      </c>
    </row>
    <row r="183" spans="2:12" s="40" customFormat="1" ht="12.75">
      <c r="B183" s="41" t="s">
        <v>323</v>
      </c>
      <c r="C183" s="127" t="s">
        <v>541</v>
      </c>
      <c r="D183" s="127" t="s">
        <v>327</v>
      </c>
      <c r="E183" s="126" t="s">
        <v>1</v>
      </c>
      <c r="F183" s="127" t="s">
        <v>10</v>
      </c>
      <c r="G183" s="127"/>
      <c r="H183" s="105"/>
      <c r="I183" s="105">
        <f>I184+I185</f>
        <v>8581.5</v>
      </c>
      <c r="J183" s="105">
        <f t="shared" si="7"/>
        <v>8581.5</v>
      </c>
      <c r="K183" s="125"/>
      <c r="L183" s="35">
        <f t="shared" si="6"/>
        <v>8581.5</v>
      </c>
    </row>
    <row r="184" spans="2:12" s="40" customFormat="1" ht="12.75">
      <c r="B184" s="41" t="s">
        <v>580</v>
      </c>
      <c r="C184" s="127" t="s">
        <v>541</v>
      </c>
      <c r="D184" s="127" t="s">
        <v>327</v>
      </c>
      <c r="E184" s="126" t="s">
        <v>13</v>
      </c>
      <c r="F184" s="127" t="s">
        <v>10</v>
      </c>
      <c r="G184" s="127" t="s">
        <v>569</v>
      </c>
      <c r="H184" s="105"/>
      <c r="I184" s="105"/>
      <c r="J184" s="105">
        <f t="shared" si="7"/>
        <v>0</v>
      </c>
      <c r="K184" s="125"/>
      <c r="L184" s="35">
        <f t="shared" si="6"/>
        <v>0</v>
      </c>
    </row>
    <row r="185" spans="2:12" s="40" customFormat="1" ht="12.75">
      <c r="B185" s="41" t="s">
        <v>558</v>
      </c>
      <c r="C185" s="127" t="s">
        <v>541</v>
      </c>
      <c r="D185" s="127" t="s">
        <v>327</v>
      </c>
      <c r="E185" s="126" t="s">
        <v>1</v>
      </c>
      <c r="F185" s="127" t="s">
        <v>10</v>
      </c>
      <c r="G185" s="127" t="s">
        <v>212</v>
      </c>
      <c r="H185" s="105"/>
      <c r="I185" s="105">
        <v>8581.5</v>
      </c>
      <c r="J185" s="105">
        <f t="shared" si="7"/>
        <v>8581.5</v>
      </c>
      <c r="K185" s="125"/>
      <c r="L185" s="35">
        <f t="shared" si="6"/>
        <v>8581.5</v>
      </c>
    </row>
    <row r="186" spans="2:12" s="40" customFormat="1" ht="12.75">
      <c r="B186" s="61" t="s">
        <v>494</v>
      </c>
      <c r="C186" s="31" t="s">
        <v>542</v>
      </c>
      <c r="D186" s="31"/>
      <c r="E186" s="31"/>
      <c r="F186" s="31"/>
      <c r="G186" s="31"/>
      <c r="H186" s="33">
        <f>H190+H206</f>
        <v>335.1</v>
      </c>
      <c r="I186" s="124">
        <f>I190+I201+I206</f>
        <v>400</v>
      </c>
      <c r="J186" s="124">
        <f t="shared" si="7"/>
        <v>735.1</v>
      </c>
      <c r="K186" s="124">
        <f>K190+K201+K206</f>
        <v>1528.1</v>
      </c>
      <c r="L186" s="33">
        <f t="shared" si="6"/>
        <v>2263.2</v>
      </c>
    </row>
    <row r="187" spans="2:12" s="40" customFormat="1" ht="12.75">
      <c r="B187" s="41" t="s">
        <v>580</v>
      </c>
      <c r="C187" s="32"/>
      <c r="D187" s="32"/>
      <c r="E187" s="32"/>
      <c r="F187" s="32"/>
      <c r="G187" s="32" t="s">
        <v>569</v>
      </c>
      <c r="H187" s="35">
        <f>H199+H211</f>
        <v>335.1</v>
      </c>
      <c r="I187" s="105"/>
      <c r="J187" s="105">
        <f t="shared" si="7"/>
        <v>335.1</v>
      </c>
      <c r="K187" s="125"/>
      <c r="L187" s="35">
        <f t="shared" si="6"/>
        <v>335.1</v>
      </c>
    </row>
    <row r="188" spans="2:12" s="40" customFormat="1" ht="12.75">
      <c r="B188" s="41" t="s">
        <v>558</v>
      </c>
      <c r="C188" s="32"/>
      <c r="D188" s="32"/>
      <c r="E188" s="32"/>
      <c r="F188" s="32"/>
      <c r="G188" s="32" t="s">
        <v>212</v>
      </c>
      <c r="H188" s="35"/>
      <c r="I188" s="105">
        <f>I205</f>
        <v>400</v>
      </c>
      <c r="J188" s="105">
        <f t="shared" si="7"/>
        <v>400</v>
      </c>
      <c r="K188" s="93">
        <f>K200</f>
        <v>485.6</v>
      </c>
      <c r="L188" s="35">
        <f t="shared" si="6"/>
        <v>885.6</v>
      </c>
    </row>
    <row r="189" spans="2:12" s="40" customFormat="1" ht="25.5">
      <c r="B189" s="315" t="s">
        <v>227</v>
      </c>
      <c r="C189" s="32"/>
      <c r="D189" s="32"/>
      <c r="E189" s="32"/>
      <c r="F189" s="32"/>
      <c r="G189" s="32" t="s">
        <v>228</v>
      </c>
      <c r="H189" s="35"/>
      <c r="I189" s="105"/>
      <c r="J189" s="105"/>
      <c r="K189" s="105">
        <f>K195</f>
        <v>1042.5</v>
      </c>
      <c r="L189" s="35">
        <f t="shared" si="6"/>
        <v>1042.5</v>
      </c>
    </row>
    <row r="190" spans="2:12" s="40" customFormat="1" ht="12.75">
      <c r="B190" s="41" t="s">
        <v>406</v>
      </c>
      <c r="C190" s="32" t="s">
        <v>542</v>
      </c>
      <c r="D190" s="32" t="s">
        <v>405</v>
      </c>
      <c r="E190" s="32"/>
      <c r="F190" s="32"/>
      <c r="G190" s="32"/>
      <c r="H190" s="35">
        <f>H191</f>
        <v>185.1</v>
      </c>
      <c r="I190" s="105"/>
      <c r="J190" s="105">
        <f t="shared" si="7"/>
        <v>185.1</v>
      </c>
      <c r="K190" s="105">
        <f>K191</f>
        <v>1528.1</v>
      </c>
      <c r="L190" s="35">
        <f t="shared" si="6"/>
        <v>1713.1999999999998</v>
      </c>
    </row>
    <row r="191" spans="2:12" s="40" customFormat="1" ht="12.75">
      <c r="B191" s="51" t="s">
        <v>582</v>
      </c>
      <c r="C191" s="32" t="s">
        <v>542</v>
      </c>
      <c r="D191" s="32" t="s">
        <v>405</v>
      </c>
      <c r="E191" s="54" t="s">
        <v>583</v>
      </c>
      <c r="F191" s="32"/>
      <c r="G191" s="32"/>
      <c r="H191" s="35">
        <f>H196</f>
        <v>185.1</v>
      </c>
      <c r="I191" s="105"/>
      <c r="J191" s="105">
        <f t="shared" si="7"/>
        <v>185.1</v>
      </c>
      <c r="K191" s="105">
        <f>K192+K196</f>
        <v>1528.1</v>
      </c>
      <c r="L191" s="35">
        <f t="shared" si="6"/>
        <v>1713.1999999999998</v>
      </c>
    </row>
    <row r="192" spans="2:12" s="40" customFormat="1" ht="38.25">
      <c r="B192" s="315" t="s">
        <v>225</v>
      </c>
      <c r="C192" s="32" t="s">
        <v>542</v>
      </c>
      <c r="D192" s="32" t="s">
        <v>405</v>
      </c>
      <c r="E192" s="326" t="s">
        <v>226</v>
      </c>
      <c r="F192" s="327"/>
      <c r="G192" s="328"/>
      <c r="H192" s="32"/>
      <c r="I192" s="141"/>
      <c r="J192" s="141"/>
      <c r="K192" s="35">
        <f>K193</f>
        <v>1042.5</v>
      </c>
      <c r="L192" s="35">
        <f t="shared" si="6"/>
        <v>1042.5</v>
      </c>
    </row>
    <row r="193" spans="2:12" s="40" customFormat="1" ht="12.75">
      <c r="B193" s="51" t="s">
        <v>597</v>
      </c>
      <c r="C193" s="32" t="s">
        <v>542</v>
      </c>
      <c r="D193" s="32" t="s">
        <v>405</v>
      </c>
      <c r="E193" s="326" t="s">
        <v>226</v>
      </c>
      <c r="F193" s="325">
        <v>800</v>
      </c>
      <c r="G193" s="328"/>
      <c r="H193" s="32"/>
      <c r="I193" s="141"/>
      <c r="J193" s="141"/>
      <c r="K193" s="35">
        <f>K194</f>
        <v>1042.5</v>
      </c>
      <c r="L193" s="35">
        <f t="shared" si="6"/>
        <v>1042.5</v>
      </c>
    </row>
    <row r="194" spans="2:12" s="40" customFormat="1" ht="25.5">
      <c r="B194" s="41" t="s">
        <v>354</v>
      </c>
      <c r="C194" s="32" t="s">
        <v>542</v>
      </c>
      <c r="D194" s="32" t="s">
        <v>405</v>
      </c>
      <c r="E194" s="326" t="s">
        <v>226</v>
      </c>
      <c r="F194" s="324" t="s">
        <v>353</v>
      </c>
      <c r="G194" s="328"/>
      <c r="H194" s="32"/>
      <c r="I194" s="141"/>
      <c r="J194" s="141"/>
      <c r="K194" s="35">
        <f>K195</f>
        <v>1042.5</v>
      </c>
      <c r="L194" s="35">
        <f t="shared" si="6"/>
        <v>1042.5</v>
      </c>
    </row>
    <row r="195" spans="2:12" s="40" customFormat="1" ht="25.5">
      <c r="B195" s="315" t="s">
        <v>227</v>
      </c>
      <c r="C195" s="32" t="s">
        <v>542</v>
      </c>
      <c r="D195" s="32" t="s">
        <v>405</v>
      </c>
      <c r="E195" s="326" t="s">
        <v>226</v>
      </c>
      <c r="F195" s="324" t="s">
        <v>353</v>
      </c>
      <c r="G195" s="328">
        <v>5</v>
      </c>
      <c r="H195" s="32" t="s">
        <v>228</v>
      </c>
      <c r="I195" s="141"/>
      <c r="J195" s="141"/>
      <c r="K195" s="35">
        <v>1042.5</v>
      </c>
      <c r="L195" s="35">
        <f t="shared" si="6"/>
        <v>1042.5</v>
      </c>
    </row>
    <row r="196" spans="2:12" s="40" customFormat="1" ht="25.5">
      <c r="B196" s="62" t="s">
        <v>408</v>
      </c>
      <c r="C196" s="32" t="s">
        <v>542</v>
      </c>
      <c r="D196" s="32" t="s">
        <v>405</v>
      </c>
      <c r="E196" s="32" t="s">
        <v>407</v>
      </c>
      <c r="F196" s="32"/>
      <c r="G196" s="32"/>
      <c r="H196" s="35">
        <f>H197</f>
        <v>185.1</v>
      </c>
      <c r="I196" s="105"/>
      <c r="J196" s="105">
        <f t="shared" si="7"/>
        <v>185.1</v>
      </c>
      <c r="K196" s="93">
        <f>K197</f>
        <v>485.6</v>
      </c>
      <c r="L196" s="35">
        <f t="shared" si="6"/>
        <v>670.7</v>
      </c>
    </row>
    <row r="197" spans="2:12" s="40" customFormat="1" ht="12.75">
      <c r="B197" s="51" t="s">
        <v>597</v>
      </c>
      <c r="C197" s="32" t="s">
        <v>542</v>
      </c>
      <c r="D197" s="32" t="s">
        <v>405</v>
      </c>
      <c r="E197" s="32" t="s">
        <v>407</v>
      </c>
      <c r="F197" s="63">
        <v>800</v>
      </c>
      <c r="G197" s="64"/>
      <c r="H197" s="35">
        <f>H198</f>
        <v>185.1</v>
      </c>
      <c r="I197" s="105"/>
      <c r="J197" s="105">
        <f t="shared" si="7"/>
        <v>185.1</v>
      </c>
      <c r="K197" s="93">
        <f>K198</f>
        <v>485.6</v>
      </c>
      <c r="L197" s="35">
        <f t="shared" si="6"/>
        <v>670.7</v>
      </c>
    </row>
    <row r="198" spans="2:12" s="40" customFormat="1" ht="25.5">
      <c r="B198" s="41" t="s">
        <v>354</v>
      </c>
      <c r="C198" s="32" t="s">
        <v>542</v>
      </c>
      <c r="D198" s="32" t="s">
        <v>405</v>
      </c>
      <c r="E198" s="32" t="s">
        <v>407</v>
      </c>
      <c r="F198" s="32" t="s">
        <v>353</v>
      </c>
      <c r="G198" s="32"/>
      <c r="H198" s="35">
        <f>H199</f>
        <v>185.1</v>
      </c>
      <c r="I198" s="105"/>
      <c r="J198" s="105">
        <f t="shared" si="7"/>
        <v>185.1</v>
      </c>
      <c r="K198" s="93">
        <f>K199+K200</f>
        <v>485.6</v>
      </c>
      <c r="L198" s="35">
        <f t="shared" si="6"/>
        <v>670.7</v>
      </c>
    </row>
    <row r="199" spans="2:12" s="40" customFormat="1" ht="12.75">
      <c r="B199" s="41" t="s">
        <v>580</v>
      </c>
      <c r="C199" s="32" t="s">
        <v>542</v>
      </c>
      <c r="D199" s="32" t="s">
        <v>405</v>
      </c>
      <c r="E199" s="32" t="s">
        <v>407</v>
      </c>
      <c r="F199" s="32" t="s">
        <v>353</v>
      </c>
      <c r="G199" s="32" t="s">
        <v>569</v>
      </c>
      <c r="H199" s="35">
        <v>185.1</v>
      </c>
      <c r="I199" s="105"/>
      <c r="J199" s="105">
        <f t="shared" si="7"/>
        <v>185.1</v>
      </c>
      <c r="K199" s="93"/>
      <c r="L199" s="35">
        <f t="shared" si="6"/>
        <v>185.1</v>
      </c>
    </row>
    <row r="200" spans="2:12" s="40" customFormat="1" ht="12.75">
      <c r="B200" s="41" t="s">
        <v>558</v>
      </c>
      <c r="C200" s="32" t="s">
        <v>542</v>
      </c>
      <c r="D200" s="32" t="s">
        <v>405</v>
      </c>
      <c r="E200" s="32" t="s">
        <v>407</v>
      </c>
      <c r="F200" s="32" t="s">
        <v>353</v>
      </c>
      <c r="G200" s="32" t="s">
        <v>212</v>
      </c>
      <c r="H200" s="35"/>
      <c r="I200" s="105"/>
      <c r="J200" s="105"/>
      <c r="K200" s="93">
        <v>485.6</v>
      </c>
      <c r="L200" s="35">
        <f t="shared" si="6"/>
        <v>485.6</v>
      </c>
    </row>
    <row r="201" spans="2:12" s="40" customFormat="1" ht="12.75">
      <c r="B201" s="41" t="s">
        <v>9</v>
      </c>
      <c r="C201" s="32" t="s">
        <v>542</v>
      </c>
      <c r="D201" s="32" t="s">
        <v>8</v>
      </c>
      <c r="E201" s="32"/>
      <c r="F201" s="32"/>
      <c r="G201" s="32"/>
      <c r="H201" s="124"/>
      <c r="I201" s="105">
        <f>I202</f>
        <v>400</v>
      </c>
      <c r="J201" s="105">
        <f t="shared" si="7"/>
        <v>400</v>
      </c>
      <c r="K201" s="125"/>
      <c r="L201" s="35">
        <f t="shared" si="6"/>
        <v>400</v>
      </c>
    </row>
    <row r="202" spans="2:12" s="40" customFormat="1" ht="38.25">
      <c r="B202" s="51" t="s">
        <v>7</v>
      </c>
      <c r="C202" s="32" t="s">
        <v>542</v>
      </c>
      <c r="D202" s="32" t="s">
        <v>8</v>
      </c>
      <c r="E202" s="32" t="s">
        <v>6</v>
      </c>
      <c r="F202" s="31"/>
      <c r="G202" s="31"/>
      <c r="H202" s="124"/>
      <c r="I202" s="105">
        <f>I203</f>
        <v>400</v>
      </c>
      <c r="J202" s="105">
        <f t="shared" si="7"/>
        <v>400</v>
      </c>
      <c r="K202" s="125"/>
      <c r="L202" s="35">
        <f t="shared" si="6"/>
        <v>400</v>
      </c>
    </row>
    <row r="203" spans="2:12" s="40" customFormat="1" ht="12.75">
      <c r="B203" s="51" t="s">
        <v>437</v>
      </c>
      <c r="C203" s="32" t="s">
        <v>542</v>
      </c>
      <c r="D203" s="32" t="s">
        <v>8</v>
      </c>
      <c r="E203" s="32" t="s">
        <v>6</v>
      </c>
      <c r="F203" s="32" t="s">
        <v>38</v>
      </c>
      <c r="G203" s="31"/>
      <c r="H203" s="124"/>
      <c r="I203" s="105">
        <f>I204</f>
        <v>400</v>
      </c>
      <c r="J203" s="105">
        <f t="shared" si="7"/>
        <v>400</v>
      </c>
      <c r="K203" s="125"/>
      <c r="L203" s="35">
        <f t="shared" si="6"/>
        <v>400</v>
      </c>
    </row>
    <row r="204" spans="2:12" s="40" customFormat="1" ht="12.75">
      <c r="B204" s="41" t="s">
        <v>323</v>
      </c>
      <c r="C204" s="32" t="s">
        <v>542</v>
      </c>
      <c r="D204" s="32" t="s">
        <v>8</v>
      </c>
      <c r="E204" s="32" t="s">
        <v>6</v>
      </c>
      <c r="F204" s="32" t="s">
        <v>10</v>
      </c>
      <c r="G204" s="32"/>
      <c r="H204" s="124"/>
      <c r="I204" s="105">
        <f>I205</f>
        <v>400</v>
      </c>
      <c r="J204" s="105">
        <f t="shared" si="7"/>
        <v>400</v>
      </c>
      <c r="K204" s="125"/>
      <c r="L204" s="35">
        <f t="shared" si="6"/>
        <v>400</v>
      </c>
    </row>
    <row r="205" spans="2:12" s="40" customFormat="1" ht="12.75">
      <c r="B205" s="41" t="s">
        <v>558</v>
      </c>
      <c r="C205" s="32" t="s">
        <v>542</v>
      </c>
      <c r="D205" s="32" t="s">
        <v>8</v>
      </c>
      <c r="E205" s="32" t="s">
        <v>6</v>
      </c>
      <c r="F205" s="32" t="s">
        <v>10</v>
      </c>
      <c r="G205" s="32" t="s">
        <v>212</v>
      </c>
      <c r="H205" s="124"/>
      <c r="I205" s="105">
        <v>400</v>
      </c>
      <c r="J205" s="105">
        <f t="shared" si="7"/>
        <v>400</v>
      </c>
      <c r="K205" s="125"/>
      <c r="L205" s="35">
        <f t="shared" si="6"/>
        <v>400</v>
      </c>
    </row>
    <row r="206" spans="2:12" ht="12.75">
      <c r="B206" s="41" t="s">
        <v>516</v>
      </c>
      <c r="C206" s="32" t="s">
        <v>542</v>
      </c>
      <c r="D206" s="32" t="s">
        <v>517</v>
      </c>
      <c r="E206" s="32"/>
      <c r="F206" s="32"/>
      <c r="G206" s="32"/>
      <c r="H206" s="35">
        <f>H211</f>
        <v>150</v>
      </c>
      <c r="I206" s="105"/>
      <c r="J206" s="105">
        <f t="shared" si="7"/>
        <v>150</v>
      </c>
      <c r="K206" s="93"/>
      <c r="L206" s="35">
        <f t="shared" si="6"/>
        <v>150</v>
      </c>
    </row>
    <row r="207" spans="2:12" ht="12.75">
      <c r="B207" s="51" t="s">
        <v>582</v>
      </c>
      <c r="C207" s="32" t="s">
        <v>542</v>
      </c>
      <c r="D207" s="32" t="s">
        <v>517</v>
      </c>
      <c r="E207" s="52" t="s">
        <v>583</v>
      </c>
      <c r="F207" s="32"/>
      <c r="G207" s="32"/>
      <c r="H207" s="35">
        <f>H208</f>
        <v>150</v>
      </c>
      <c r="I207" s="105"/>
      <c r="J207" s="105">
        <f t="shared" si="7"/>
        <v>150</v>
      </c>
      <c r="K207" s="93"/>
      <c r="L207" s="35">
        <f t="shared" si="6"/>
        <v>150</v>
      </c>
    </row>
    <row r="208" spans="2:12" ht="25.5">
      <c r="B208" s="41" t="s">
        <v>51</v>
      </c>
      <c r="C208" s="32" t="s">
        <v>542</v>
      </c>
      <c r="D208" s="32" t="s">
        <v>517</v>
      </c>
      <c r="E208" s="52" t="s">
        <v>52</v>
      </c>
      <c r="F208" s="32"/>
      <c r="G208" s="32"/>
      <c r="H208" s="35">
        <f>H209</f>
        <v>150</v>
      </c>
      <c r="I208" s="105"/>
      <c r="J208" s="105">
        <f t="shared" si="7"/>
        <v>150</v>
      </c>
      <c r="K208" s="93"/>
      <c r="L208" s="35">
        <f t="shared" si="6"/>
        <v>150</v>
      </c>
    </row>
    <row r="209" spans="2:12" ht="12.75">
      <c r="B209" s="51" t="s">
        <v>592</v>
      </c>
      <c r="C209" s="32" t="s">
        <v>542</v>
      </c>
      <c r="D209" s="32" t="s">
        <v>517</v>
      </c>
      <c r="E209" s="52" t="s">
        <v>52</v>
      </c>
      <c r="F209" s="32" t="s">
        <v>593</v>
      </c>
      <c r="G209" s="32"/>
      <c r="H209" s="35">
        <f>H210</f>
        <v>150</v>
      </c>
      <c r="I209" s="105"/>
      <c r="J209" s="105">
        <f t="shared" si="7"/>
        <v>150</v>
      </c>
      <c r="K209" s="93"/>
      <c r="L209" s="35">
        <f t="shared" si="6"/>
        <v>150</v>
      </c>
    </row>
    <row r="210" spans="2:12" ht="12.75">
      <c r="B210" s="51" t="s">
        <v>594</v>
      </c>
      <c r="C210" s="32" t="s">
        <v>542</v>
      </c>
      <c r="D210" s="32" t="s">
        <v>517</v>
      </c>
      <c r="E210" s="52" t="s">
        <v>52</v>
      </c>
      <c r="F210" s="32" t="s">
        <v>595</v>
      </c>
      <c r="G210" s="32"/>
      <c r="H210" s="35">
        <f>H211</f>
        <v>150</v>
      </c>
      <c r="I210" s="105"/>
      <c r="J210" s="105">
        <f t="shared" si="7"/>
        <v>150</v>
      </c>
      <c r="K210" s="93"/>
      <c r="L210" s="35">
        <f aca="true" t="shared" si="8" ref="L210:L277">J210+K210</f>
        <v>150</v>
      </c>
    </row>
    <row r="211" spans="2:12" ht="12.75">
      <c r="B211" s="41" t="s">
        <v>580</v>
      </c>
      <c r="C211" s="32" t="s">
        <v>542</v>
      </c>
      <c r="D211" s="32" t="s">
        <v>517</v>
      </c>
      <c r="E211" s="52" t="s">
        <v>52</v>
      </c>
      <c r="F211" s="32" t="s">
        <v>595</v>
      </c>
      <c r="G211" s="32" t="s">
        <v>569</v>
      </c>
      <c r="H211" s="35">
        <v>150</v>
      </c>
      <c r="I211" s="105"/>
      <c r="J211" s="105">
        <f t="shared" si="7"/>
        <v>150</v>
      </c>
      <c r="K211" s="93"/>
      <c r="L211" s="35">
        <f t="shared" si="8"/>
        <v>150</v>
      </c>
    </row>
    <row r="212" spans="2:12" s="40" customFormat="1" ht="12.75">
      <c r="B212" s="61" t="s">
        <v>495</v>
      </c>
      <c r="C212" s="31" t="s">
        <v>543</v>
      </c>
      <c r="D212" s="31"/>
      <c r="E212" s="31"/>
      <c r="F212" s="31"/>
      <c r="G212" s="31"/>
      <c r="H212" s="33">
        <f>H216+H234+H288+H354</f>
        <v>109620.29999999999</v>
      </c>
      <c r="I212" s="124">
        <f>I216+I234+I288+I354</f>
        <v>970</v>
      </c>
      <c r="J212" s="124">
        <f t="shared" si="7"/>
        <v>110590.29999999999</v>
      </c>
      <c r="K212" s="124">
        <f>K216+K234+K288+K354</f>
        <v>4011.4</v>
      </c>
      <c r="L212" s="33">
        <f t="shared" si="8"/>
        <v>114601.69999999998</v>
      </c>
    </row>
    <row r="213" spans="2:12" ht="12.75">
      <c r="B213" s="41" t="s">
        <v>580</v>
      </c>
      <c r="C213" s="19"/>
      <c r="D213" s="31"/>
      <c r="E213" s="31"/>
      <c r="F213" s="31"/>
      <c r="G213" s="32" t="s">
        <v>569</v>
      </c>
      <c r="H213" s="35">
        <f>H221+H223+H233+H254+H256+H260+H262+H272+H277+H282+H287+H299+H304+H310+H315+H325+H328+H331+H343+H348+H353+H359+H362+H365+H320+H335</f>
        <v>42302.3</v>
      </c>
      <c r="I213" s="105"/>
      <c r="J213" s="105">
        <f t="shared" si="7"/>
        <v>42302.3</v>
      </c>
      <c r="K213" s="105">
        <f>K221+K223+K233+K254+K256+K260+K262+K266+K272+K277+K282+K287+K299+K304+K310+K315+K320+K325+K328+K331+K335+K337+K343+K348+K353+K359+K362+K365</f>
        <v>60</v>
      </c>
      <c r="L213" s="35">
        <f t="shared" si="8"/>
        <v>42362.3</v>
      </c>
    </row>
    <row r="214" spans="2:12" ht="12.75">
      <c r="B214" s="41" t="s">
        <v>558</v>
      </c>
      <c r="C214" s="19"/>
      <c r="D214" s="31"/>
      <c r="E214" s="31"/>
      <c r="F214" s="31"/>
      <c r="G214" s="32" t="s">
        <v>212</v>
      </c>
      <c r="H214" s="35">
        <f>H227+H243+H247+H239+H293</f>
        <v>67318</v>
      </c>
      <c r="I214" s="105">
        <f>I250</f>
        <v>970</v>
      </c>
      <c r="J214" s="105">
        <f t="shared" si="7"/>
        <v>68288</v>
      </c>
      <c r="K214" s="93">
        <f>K227+K239+K243+K247+K250+K293</f>
        <v>3951.4</v>
      </c>
      <c r="L214" s="35">
        <f t="shared" si="8"/>
        <v>72239.4</v>
      </c>
    </row>
    <row r="215" spans="2:12" ht="12.75">
      <c r="B215" s="41" t="s">
        <v>559</v>
      </c>
      <c r="C215" s="19"/>
      <c r="D215" s="31"/>
      <c r="E215" s="31"/>
      <c r="F215" s="31"/>
      <c r="G215" s="32" t="s">
        <v>572</v>
      </c>
      <c r="H215" s="35"/>
      <c r="I215" s="105"/>
      <c r="J215" s="105">
        <f t="shared" si="7"/>
        <v>0</v>
      </c>
      <c r="K215" s="93"/>
      <c r="L215" s="35">
        <f t="shared" si="8"/>
        <v>0</v>
      </c>
    </row>
    <row r="216" spans="2:12" s="40" customFormat="1" ht="12.75">
      <c r="B216" s="41" t="s">
        <v>496</v>
      </c>
      <c r="C216" s="32" t="s">
        <v>543</v>
      </c>
      <c r="D216" s="32" t="s">
        <v>544</v>
      </c>
      <c r="E216" s="32"/>
      <c r="F216" s="32"/>
      <c r="G216" s="32"/>
      <c r="H216" s="35">
        <f>H217+H228</f>
        <v>19808.6</v>
      </c>
      <c r="I216" s="105"/>
      <c r="J216" s="105">
        <f t="shared" si="7"/>
        <v>19808.6</v>
      </c>
      <c r="K216" s="93"/>
      <c r="L216" s="35">
        <f t="shared" si="8"/>
        <v>19808.6</v>
      </c>
    </row>
    <row r="217" spans="2:12" ht="12.75">
      <c r="B217" s="51" t="s">
        <v>582</v>
      </c>
      <c r="C217" s="32" t="s">
        <v>543</v>
      </c>
      <c r="D217" s="32" t="s">
        <v>544</v>
      </c>
      <c r="E217" s="52" t="s">
        <v>583</v>
      </c>
      <c r="F217" s="32"/>
      <c r="G217" s="32"/>
      <c r="H217" s="35">
        <f>H218+H224</f>
        <v>19798.6</v>
      </c>
      <c r="I217" s="105"/>
      <c r="J217" s="105">
        <f t="shared" si="7"/>
        <v>19798.6</v>
      </c>
      <c r="K217" s="93"/>
      <c r="L217" s="35">
        <f t="shared" si="8"/>
        <v>19798.6</v>
      </c>
    </row>
    <row r="218" spans="2:12" ht="25.5">
      <c r="B218" s="41" t="s">
        <v>53</v>
      </c>
      <c r="C218" s="32" t="s">
        <v>543</v>
      </c>
      <c r="D218" s="32" t="s">
        <v>544</v>
      </c>
      <c r="E218" s="52" t="s">
        <v>54</v>
      </c>
      <c r="F218" s="32"/>
      <c r="G218" s="32"/>
      <c r="H218" s="35">
        <f>H219</f>
        <v>11536.6</v>
      </c>
      <c r="I218" s="105"/>
      <c r="J218" s="105">
        <f t="shared" si="7"/>
        <v>11536.6</v>
      </c>
      <c r="K218" s="93"/>
      <c r="L218" s="35">
        <f t="shared" si="8"/>
        <v>11536.6</v>
      </c>
    </row>
    <row r="219" spans="2:12" ht="25.5">
      <c r="B219" s="41" t="s">
        <v>45</v>
      </c>
      <c r="C219" s="32" t="s">
        <v>543</v>
      </c>
      <c r="D219" s="32" t="s">
        <v>544</v>
      </c>
      <c r="E219" s="52" t="s">
        <v>54</v>
      </c>
      <c r="F219" s="32" t="s">
        <v>46</v>
      </c>
      <c r="G219" s="32"/>
      <c r="H219" s="35">
        <f>H220+H222</f>
        <v>11536.6</v>
      </c>
      <c r="I219" s="105"/>
      <c r="J219" s="105">
        <f t="shared" si="7"/>
        <v>11536.6</v>
      </c>
      <c r="K219" s="93"/>
      <c r="L219" s="35">
        <f t="shared" si="8"/>
        <v>11536.6</v>
      </c>
    </row>
    <row r="220" spans="2:12" ht="25.5">
      <c r="B220" s="41" t="s">
        <v>439</v>
      </c>
      <c r="C220" s="32" t="s">
        <v>543</v>
      </c>
      <c r="D220" s="32" t="s">
        <v>544</v>
      </c>
      <c r="E220" s="52" t="s">
        <v>54</v>
      </c>
      <c r="F220" s="32" t="s">
        <v>438</v>
      </c>
      <c r="G220" s="32"/>
      <c r="H220" s="35">
        <f>H221</f>
        <v>11294</v>
      </c>
      <c r="I220" s="105"/>
      <c r="J220" s="105">
        <f t="shared" si="7"/>
        <v>11294</v>
      </c>
      <c r="K220" s="93"/>
      <c r="L220" s="35">
        <f t="shared" si="8"/>
        <v>11294</v>
      </c>
    </row>
    <row r="221" spans="2:12" ht="12.75">
      <c r="B221" s="41" t="s">
        <v>580</v>
      </c>
      <c r="C221" s="32" t="s">
        <v>543</v>
      </c>
      <c r="D221" s="32" t="s">
        <v>544</v>
      </c>
      <c r="E221" s="52" t="s">
        <v>54</v>
      </c>
      <c r="F221" s="32" t="s">
        <v>438</v>
      </c>
      <c r="G221" s="32" t="s">
        <v>569</v>
      </c>
      <c r="H221" s="42">
        <v>11294</v>
      </c>
      <c r="I221" s="105"/>
      <c r="J221" s="105">
        <f t="shared" si="7"/>
        <v>11294</v>
      </c>
      <c r="K221" s="93"/>
      <c r="L221" s="35">
        <f t="shared" si="8"/>
        <v>11294</v>
      </c>
    </row>
    <row r="222" spans="2:12" ht="12.75">
      <c r="B222" s="41" t="s">
        <v>158</v>
      </c>
      <c r="C222" s="32" t="s">
        <v>543</v>
      </c>
      <c r="D222" s="32" t="s">
        <v>544</v>
      </c>
      <c r="E222" s="52" t="s">
        <v>54</v>
      </c>
      <c r="F222" s="19">
        <v>612</v>
      </c>
      <c r="G222" s="32"/>
      <c r="H222" s="35">
        <f>H223</f>
        <v>242.6</v>
      </c>
      <c r="I222" s="105"/>
      <c r="J222" s="105">
        <f t="shared" si="7"/>
        <v>242.6</v>
      </c>
      <c r="K222" s="93"/>
      <c r="L222" s="35">
        <f t="shared" si="8"/>
        <v>242.6</v>
      </c>
    </row>
    <row r="223" spans="2:12" ht="12.75">
      <c r="B223" s="41" t="s">
        <v>580</v>
      </c>
      <c r="C223" s="32" t="s">
        <v>543</v>
      </c>
      <c r="D223" s="32" t="s">
        <v>544</v>
      </c>
      <c r="E223" s="52" t="s">
        <v>54</v>
      </c>
      <c r="F223" s="19">
        <v>612</v>
      </c>
      <c r="G223" s="32" t="s">
        <v>569</v>
      </c>
      <c r="H223" s="35">
        <v>242.6</v>
      </c>
      <c r="I223" s="105"/>
      <c r="J223" s="105">
        <f t="shared" si="7"/>
        <v>242.6</v>
      </c>
      <c r="K223" s="93"/>
      <c r="L223" s="35">
        <f t="shared" si="8"/>
        <v>242.6</v>
      </c>
    </row>
    <row r="224" spans="2:12" ht="76.5">
      <c r="B224" s="51" t="s">
        <v>169</v>
      </c>
      <c r="C224" s="32" t="s">
        <v>543</v>
      </c>
      <c r="D224" s="32" t="s">
        <v>544</v>
      </c>
      <c r="E224" s="54" t="s">
        <v>55</v>
      </c>
      <c r="F224" s="19"/>
      <c r="G224" s="32"/>
      <c r="H224" s="35">
        <f>H225</f>
        <v>8262</v>
      </c>
      <c r="I224" s="105"/>
      <c r="J224" s="105">
        <f t="shared" si="7"/>
        <v>8262</v>
      </c>
      <c r="K224" s="93"/>
      <c r="L224" s="35">
        <f t="shared" si="8"/>
        <v>8262</v>
      </c>
    </row>
    <row r="225" spans="2:12" ht="25.5">
      <c r="B225" s="41" t="s">
        <v>45</v>
      </c>
      <c r="C225" s="32" t="s">
        <v>543</v>
      </c>
      <c r="D225" s="32" t="s">
        <v>544</v>
      </c>
      <c r="E225" s="54" t="s">
        <v>55</v>
      </c>
      <c r="F225" s="32" t="s">
        <v>46</v>
      </c>
      <c r="G225" s="32"/>
      <c r="H225" s="35">
        <f>H226</f>
        <v>8262</v>
      </c>
      <c r="I225" s="105"/>
      <c r="J225" s="105">
        <f t="shared" si="7"/>
        <v>8262</v>
      </c>
      <c r="K225" s="93"/>
      <c r="L225" s="35">
        <f t="shared" si="8"/>
        <v>8262</v>
      </c>
    </row>
    <row r="226" spans="2:12" ht="25.5">
      <c r="B226" s="41" t="s">
        <v>439</v>
      </c>
      <c r="C226" s="32" t="s">
        <v>543</v>
      </c>
      <c r="D226" s="32" t="s">
        <v>544</v>
      </c>
      <c r="E226" s="54" t="s">
        <v>55</v>
      </c>
      <c r="F226" s="32" t="s">
        <v>438</v>
      </c>
      <c r="G226" s="32"/>
      <c r="H226" s="35">
        <f>H227</f>
        <v>8262</v>
      </c>
      <c r="I226" s="105"/>
      <c r="J226" s="105">
        <f t="shared" si="7"/>
        <v>8262</v>
      </c>
      <c r="K226" s="93"/>
      <c r="L226" s="35">
        <f t="shared" si="8"/>
        <v>8262</v>
      </c>
    </row>
    <row r="227" spans="2:12" ht="12.75">
      <c r="B227" s="41" t="s">
        <v>558</v>
      </c>
      <c r="C227" s="32" t="s">
        <v>543</v>
      </c>
      <c r="D227" s="32" t="s">
        <v>544</v>
      </c>
      <c r="E227" s="54" t="s">
        <v>55</v>
      </c>
      <c r="F227" s="32" t="s">
        <v>438</v>
      </c>
      <c r="G227" s="32" t="s">
        <v>212</v>
      </c>
      <c r="H227" s="35">
        <v>8262</v>
      </c>
      <c r="I227" s="105"/>
      <c r="J227" s="105">
        <f t="shared" si="7"/>
        <v>8262</v>
      </c>
      <c r="K227" s="93"/>
      <c r="L227" s="35">
        <f t="shared" si="8"/>
        <v>8262</v>
      </c>
    </row>
    <row r="228" spans="2:12" ht="25.5">
      <c r="B228" s="41" t="s">
        <v>30</v>
      </c>
      <c r="C228" s="32" t="s">
        <v>543</v>
      </c>
      <c r="D228" s="32" t="s">
        <v>544</v>
      </c>
      <c r="E228" s="52" t="s">
        <v>31</v>
      </c>
      <c r="F228" s="19"/>
      <c r="G228" s="32"/>
      <c r="H228" s="35">
        <f>H229</f>
        <v>10</v>
      </c>
      <c r="I228" s="105"/>
      <c r="J228" s="105">
        <f t="shared" si="7"/>
        <v>10</v>
      </c>
      <c r="K228" s="93"/>
      <c r="L228" s="35">
        <f t="shared" si="8"/>
        <v>10</v>
      </c>
    </row>
    <row r="229" spans="2:12" ht="25.5">
      <c r="B229" s="41" t="s">
        <v>56</v>
      </c>
      <c r="C229" s="32" t="s">
        <v>543</v>
      </c>
      <c r="D229" s="32" t="s">
        <v>544</v>
      </c>
      <c r="E229" s="52" t="s">
        <v>57</v>
      </c>
      <c r="F229" s="19"/>
      <c r="G229" s="32"/>
      <c r="H229" s="35">
        <f>H230</f>
        <v>10</v>
      </c>
      <c r="I229" s="105"/>
      <c r="J229" s="105">
        <f aca="true" t="shared" si="9" ref="J229:J299">H229+I229</f>
        <v>10</v>
      </c>
      <c r="K229" s="93"/>
      <c r="L229" s="35">
        <f t="shared" si="8"/>
        <v>10</v>
      </c>
    </row>
    <row r="230" spans="2:12" ht="38.25">
      <c r="B230" s="41" t="s">
        <v>58</v>
      </c>
      <c r="C230" s="32" t="s">
        <v>543</v>
      </c>
      <c r="D230" s="32" t="s">
        <v>544</v>
      </c>
      <c r="E230" s="54" t="s">
        <v>59</v>
      </c>
      <c r="F230" s="19"/>
      <c r="G230" s="32"/>
      <c r="H230" s="35">
        <f>H231</f>
        <v>10</v>
      </c>
      <c r="I230" s="105"/>
      <c r="J230" s="105">
        <f t="shared" si="9"/>
        <v>10</v>
      </c>
      <c r="K230" s="93"/>
      <c r="L230" s="35">
        <f t="shared" si="8"/>
        <v>10</v>
      </c>
    </row>
    <row r="231" spans="2:12" ht="25.5">
      <c r="B231" s="41" t="s">
        <v>45</v>
      </c>
      <c r="C231" s="32" t="s">
        <v>543</v>
      </c>
      <c r="D231" s="32" t="s">
        <v>544</v>
      </c>
      <c r="E231" s="54" t="s">
        <v>59</v>
      </c>
      <c r="F231" s="32" t="s">
        <v>46</v>
      </c>
      <c r="G231" s="32"/>
      <c r="H231" s="35">
        <f>H232</f>
        <v>10</v>
      </c>
      <c r="I231" s="105"/>
      <c r="J231" s="105">
        <f t="shared" si="9"/>
        <v>10</v>
      </c>
      <c r="K231" s="93"/>
      <c r="L231" s="35">
        <f t="shared" si="8"/>
        <v>10</v>
      </c>
    </row>
    <row r="232" spans="2:12" ht="12.75">
      <c r="B232" s="41" t="s">
        <v>158</v>
      </c>
      <c r="C232" s="32" t="s">
        <v>543</v>
      </c>
      <c r="D232" s="32" t="s">
        <v>544</v>
      </c>
      <c r="E232" s="54" t="s">
        <v>59</v>
      </c>
      <c r="F232" s="19">
        <v>612</v>
      </c>
      <c r="G232" s="32"/>
      <c r="H232" s="35">
        <f>H233</f>
        <v>10</v>
      </c>
      <c r="I232" s="105"/>
      <c r="J232" s="105">
        <f t="shared" si="9"/>
        <v>10</v>
      </c>
      <c r="K232" s="105"/>
      <c r="L232" s="35">
        <f t="shared" si="8"/>
        <v>10</v>
      </c>
    </row>
    <row r="233" spans="2:12" ht="12.75">
      <c r="B233" s="41" t="s">
        <v>580</v>
      </c>
      <c r="C233" s="32" t="s">
        <v>543</v>
      </c>
      <c r="D233" s="32" t="s">
        <v>544</v>
      </c>
      <c r="E233" s="54" t="s">
        <v>59</v>
      </c>
      <c r="F233" s="19">
        <v>612</v>
      </c>
      <c r="G233" s="32" t="s">
        <v>569</v>
      </c>
      <c r="H233" s="35">
        <v>10</v>
      </c>
      <c r="I233" s="105"/>
      <c r="J233" s="105">
        <f t="shared" si="9"/>
        <v>10</v>
      </c>
      <c r="K233" s="93"/>
      <c r="L233" s="35">
        <f t="shared" si="8"/>
        <v>10</v>
      </c>
    </row>
    <row r="234" spans="2:12" s="40" customFormat="1" ht="12.75">
      <c r="B234" s="41" t="s">
        <v>497</v>
      </c>
      <c r="C234" s="32" t="s">
        <v>543</v>
      </c>
      <c r="D234" s="32" t="s">
        <v>545</v>
      </c>
      <c r="E234" s="32"/>
      <c r="F234" s="32"/>
      <c r="G234" s="32"/>
      <c r="H234" s="35">
        <f>H235+H267</f>
        <v>87484.4</v>
      </c>
      <c r="I234" s="105">
        <f>I235</f>
        <v>970</v>
      </c>
      <c r="J234" s="105">
        <f t="shared" si="9"/>
        <v>88454.4</v>
      </c>
      <c r="K234" s="105">
        <f>K235+K267</f>
        <v>4011.4</v>
      </c>
      <c r="L234" s="35">
        <f t="shared" si="8"/>
        <v>92465.79999999999</v>
      </c>
    </row>
    <row r="235" spans="2:12" s="40" customFormat="1" ht="12.75">
      <c r="B235" s="51" t="s">
        <v>582</v>
      </c>
      <c r="C235" s="32" t="s">
        <v>543</v>
      </c>
      <c r="D235" s="32" t="s">
        <v>545</v>
      </c>
      <c r="E235" s="52" t="s">
        <v>583</v>
      </c>
      <c r="F235" s="32"/>
      <c r="G235" s="32"/>
      <c r="H235" s="35">
        <f>H240+H244+H236+H251+H257</f>
        <v>86810.09999999999</v>
      </c>
      <c r="I235" s="105">
        <f>I248</f>
        <v>970</v>
      </c>
      <c r="J235" s="105">
        <f t="shared" si="9"/>
        <v>87780.09999999999</v>
      </c>
      <c r="K235" s="105">
        <f>K236+K240+K244+K248+K251+K257+K263</f>
        <v>4011.4</v>
      </c>
      <c r="L235" s="35">
        <f t="shared" si="8"/>
        <v>91791.49999999999</v>
      </c>
    </row>
    <row r="236" spans="2:12" s="40" customFormat="1" ht="25.5">
      <c r="B236" s="51" t="s">
        <v>171</v>
      </c>
      <c r="C236" s="32" t="s">
        <v>543</v>
      </c>
      <c r="D236" s="32" t="s">
        <v>545</v>
      </c>
      <c r="E236" s="54" t="s">
        <v>61</v>
      </c>
      <c r="F236" s="52"/>
      <c r="G236" s="31"/>
      <c r="H236" s="35">
        <f>H237</f>
        <v>1901.7</v>
      </c>
      <c r="I236" s="124"/>
      <c r="J236" s="105">
        <f>H236+I236</f>
        <v>1901.7</v>
      </c>
      <c r="K236" s="93"/>
      <c r="L236" s="35">
        <f t="shared" si="8"/>
        <v>1901.7</v>
      </c>
    </row>
    <row r="237" spans="2:12" s="40" customFormat="1" ht="25.5">
      <c r="B237" s="41" t="s">
        <v>45</v>
      </c>
      <c r="C237" s="32" t="s">
        <v>543</v>
      </c>
      <c r="D237" s="32" t="s">
        <v>545</v>
      </c>
      <c r="E237" s="54" t="s">
        <v>61</v>
      </c>
      <c r="F237" s="32" t="s">
        <v>46</v>
      </c>
      <c r="G237" s="32"/>
      <c r="H237" s="35">
        <f>H238</f>
        <v>1901.7</v>
      </c>
      <c r="I237" s="124"/>
      <c r="J237" s="105">
        <f>H237+I237</f>
        <v>1901.7</v>
      </c>
      <c r="K237" s="93"/>
      <c r="L237" s="35">
        <f t="shared" si="8"/>
        <v>1901.7</v>
      </c>
    </row>
    <row r="238" spans="2:12" s="40" customFormat="1" ht="25.5">
      <c r="B238" s="41" t="s">
        <v>439</v>
      </c>
      <c r="C238" s="32" t="s">
        <v>543</v>
      </c>
      <c r="D238" s="32" t="s">
        <v>545</v>
      </c>
      <c r="E238" s="54" t="s">
        <v>61</v>
      </c>
      <c r="F238" s="32" t="s">
        <v>438</v>
      </c>
      <c r="G238" s="32"/>
      <c r="H238" s="35">
        <f>H239</f>
        <v>1901.7</v>
      </c>
      <c r="I238" s="124"/>
      <c r="J238" s="105">
        <f>H238+I238</f>
        <v>1901.7</v>
      </c>
      <c r="K238" s="93"/>
      <c r="L238" s="35">
        <f t="shared" si="8"/>
        <v>1901.7</v>
      </c>
    </row>
    <row r="239" spans="2:12" s="40" customFormat="1" ht="12.75">
      <c r="B239" s="41" t="s">
        <v>558</v>
      </c>
      <c r="C239" s="32" t="s">
        <v>543</v>
      </c>
      <c r="D239" s="32" t="s">
        <v>545</v>
      </c>
      <c r="E239" s="54" t="s">
        <v>61</v>
      </c>
      <c r="F239" s="32" t="s">
        <v>438</v>
      </c>
      <c r="G239" s="32" t="s">
        <v>212</v>
      </c>
      <c r="H239" s="35">
        <v>1901.7</v>
      </c>
      <c r="I239" s="124"/>
      <c r="J239" s="105">
        <f>H239+I239</f>
        <v>1901.7</v>
      </c>
      <c r="K239" s="93"/>
      <c r="L239" s="35">
        <f t="shared" si="8"/>
        <v>1901.7</v>
      </c>
    </row>
    <row r="240" spans="2:12" s="40" customFormat="1" ht="76.5">
      <c r="B240" s="51" t="s">
        <v>169</v>
      </c>
      <c r="C240" s="32" t="s">
        <v>543</v>
      </c>
      <c r="D240" s="32" t="s">
        <v>545</v>
      </c>
      <c r="E240" s="54" t="s">
        <v>55</v>
      </c>
      <c r="F240" s="19"/>
      <c r="G240" s="32"/>
      <c r="H240" s="35">
        <f>H241</f>
        <v>53917.3</v>
      </c>
      <c r="I240" s="124"/>
      <c r="J240" s="105">
        <f t="shared" si="9"/>
        <v>53917.3</v>
      </c>
      <c r="K240" s="93">
        <f>K241</f>
        <v>3951.4</v>
      </c>
      <c r="L240" s="35">
        <f t="shared" si="8"/>
        <v>57868.700000000004</v>
      </c>
    </row>
    <row r="241" spans="2:12" s="40" customFormat="1" ht="25.5">
      <c r="B241" s="41" t="s">
        <v>45</v>
      </c>
      <c r="C241" s="32" t="s">
        <v>543</v>
      </c>
      <c r="D241" s="32" t="s">
        <v>545</v>
      </c>
      <c r="E241" s="54" t="s">
        <v>55</v>
      </c>
      <c r="F241" s="32" t="s">
        <v>46</v>
      </c>
      <c r="G241" s="32"/>
      <c r="H241" s="35">
        <f>H242</f>
        <v>53917.3</v>
      </c>
      <c r="I241" s="124"/>
      <c r="J241" s="105">
        <f t="shared" si="9"/>
        <v>53917.3</v>
      </c>
      <c r="K241" s="93">
        <f>K242</f>
        <v>3951.4</v>
      </c>
      <c r="L241" s="35">
        <f t="shared" si="8"/>
        <v>57868.700000000004</v>
      </c>
    </row>
    <row r="242" spans="2:12" s="40" customFormat="1" ht="25.5">
      <c r="B242" s="41" t="s">
        <v>439</v>
      </c>
      <c r="C242" s="32" t="s">
        <v>543</v>
      </c>
      <c r="D242" s="32" t="s">
        <v>545</v>
      </c>
      <c r="E242" s="54" t="s">
        <v>55</v>
      </c>
      <c r="F242" s="32" t="s">
        <v>438</v>
      </c>
      <c r="G242" s="32"/>
      <c r="H242" s="35">
        <f>H243</f>
        <v>53917.3</v>
      </c>
      <c r="I242" s="124"/>
      <c r="J242" s="105">
        <f t="shared" si="9"/>
        <v>53917.3</v>
      </c>
      <c r="K242" s="93">
        <f>K243</f>
        <v>3951.4</v>
      </c>
      <c r="L242" s="35">
        <f t="shared" si="8"/>
        <v>57868.700000000004</v>
      </c>
    </row>
    <row r="243" spans="2:12" s="40" customFormat="1" ht="12.75">
      <c r="B243" s="41" t="s">
        <v>558</v>
      </c>
      <c r="C243" s="32" t="s">
        <v>543</v>
      </c>
      <c r="D243" s="32" t="s">
        <v>545</v>
      </c>
      <c r="E243" s="54" t="s">
        <v>55</v>
      </c>
      <c r="F243" s="32" t="s">
        <v>438</v>
      </c>
      <c r="G243" s="32" t="s">
        <v>212</v>
      </c>
      <c r="H243" s="35">
        <v>53917.3</v>
      </c>
      <c r="I243" s="105"/>
      <c r="J243" s="105">
        <f t="shared" si="9"/>
        <v>53917.3</v>
      </c>
      <c r="K243" s="93">
        <v>3951.4</v>
      </c>
      <c r="L243" s="35">
        <f t="shared" si="8"/>
        <v>57868.700000000004</v>
      </c>
    </row>
    <row r="244" spans="2:12" s="40" customFormat="1" ht="38.25">
      <c r="B244" s="51" t="s">
        <v>170</v>
      </c>
      <c r="C244" s="32" t="s">
        <v>543</v>
      </c>
      <c r="D244" s="32" t="s">
        <v>545</v>
      </c>
      <c r="E244" s="52" t="s">
        <v>60</v>
      </c>
      <c r="F244" s="31"/>
      <c r="G244" s="31"/>
      <c r="H244" s="35">
        <f>H245</f>
        <v>3155.3</v>
      </c>
      <c r="I244" s="124"/>
      <c r="J244" s="105">
        <f t="shared" si="9"/>
        <v>3155.3</v>
      </c>
      <c r="K244" s="125"/>
      <c r="L244" s="35">
        <f t="shared" si="8"/>
        <v>3155.3</v>
      </c>
    </row>
    <row r="245" spans="2:12" s="40" customFormat="1" ht="25.5">
      <c r="B245" s="41" t="s">
        <v>45</v>
      </c>
      <c r="C245" s="32" t="s">
        <v>543</v>
      </c>
      <c r="D245" s="32" t="s">
        <v>545</v>
      </c>
      <c r="E245" s="52" t="s">
        <v>60</v>
      </c>
      <c r="F245" s="32" t="s">
        <v>46</v>
      </c>
      <c r="G245" s="32"/>
      <c r="H245" s="35">
        <f>H246</f>
        <v>3155.3</v>
      </c>
      <c r="I245" s="124"/>
      <c r="J245" s="105">
        <f t="shared" si="9"/>
        <v>3155.3</v>
      </c>
      <c r="K245" s="125"/>
      <c r="L245" s="35">
        <f t="shared" si="8"/>
        <v>3155.3</v>
      </c>
    </row>
    <row r="246" spans="2:12" s="40" customFormat="1" ht="25.5">
      <c r="B246" s="41" t="s">
        <v>439</v>
      </c>
      <c r="C246" s="32" t="s">
        <v>543</v>
      </c>
      <c r="D246" s="32" t="s">
        <v>545</v>
      </c>
      <c r="E246" s="52" t="s">
        <v>60</v>
      </c>
      <c r="F246" s="32" t="s">
        <v>438</v>
      </c>
      <c r="G246" s="32"/>
      <c r="H246" s="35">
        <f>H247</f>
        <v>3155.3</v>
      </c>
      <c r="I246" s="124"/>
      <c r="J246" s="105">
        <f t="shared" si="9"/>
        <v>3155.3</v>
      </c>
      <c r="K246" s="125"/>
      <c r="L246" s="35">
        <f t="shared" si="8"/>
        <v>3155.3</v>
      </c>
    </row>
    <row r="247" spans="2:12" s="40" customFormat="1" ht="12.75">
      <c r="B247" s="41" t="s">
        <v>558</v>
      </c>
      <c r="C247" s="32" t="s">
        <v>543</v>
      </c>
      <c r="D247" s="32" t="s">
        <v>545</v>
      </c>
      <c r="E247" s="52" t="s">
        <v>60</v>
      </c>
      <c r="F247" s="32" t="s">
        <v>438</v>
      </c>
      <c r="G247" s="32" t="s">
        <v>212</v>
      </c>
      <c r="H247" s="35">
        <v>3155.3</v>
      </c>
      <c r="I247" s="124"/>
      <c r="J247" s="105">
        <f t="shared" si="9"/>
        <v>3155.3</v>
      </c>
      <c r="K247" s="125"/>
      <c r="L247" s="35">
        <f t="shared" si="8"/>
        <v>3155.3</v>
      </c>
    </row>
    <row r="248" spans="2:12" s="40" customFormat="1" ht="38.25">
      <c r="B248" s="51" t="s">
        <v>7</v>
      </c>
      <c r="C248" s="32" t="s">
        <v>543</v>
      </c>
      <c r="D248" s="32" t="s">
        <v>545</v>
      </c>
      <c r="E248" s="32" t="s">
        <v>6</v>
      </c>
      <c r="F248" s="31"/>
      <c r="G248" s="31"/>
      <c r="H248" s="105"/>
      <c r="I248" s="105">
        <f>I249</f>
        <v>970</v>
      </c>
      <c r="J248" s="105">
        <f t="shared" si="9"/>
        <v>970</v>
      </c>
      <c r="K248" s="125"/>
      <c r="L248" s="35">
        <f t="shared" si="8"/>
        <v>970</v>
      </c>
    </row>
    <row r="249" spans="2:12" s="40" customFormat="1" ht="12.75">
      <c r="B249" s="41" t="s">
        <v>158</v>
      </c>
      <c r="C249" s="32" t="s">
        <v>543</v>
      </c>
      <c r="D249" s="32" t="s">
        <v>545</v>
      </c>
      <c r="E249" s="32" t="s">
        <v>6</v>
      </c>
      <c r="F249" s="32" t="s">
        <v>159</v>
      </c>
      <c r="G249" s="32"/>
      <c r="H249" s="105"/>
      <c r="I249" s="105">
        <f>I250</f>
        <v>970</v>
      </c>
      <c r="J249" s="105">
        <f t="shared" si="9"/>
        <v>970</v>
      </c>
      <c r="K249" s="125"/>
      <c r="L249" s="35">
        <f t="shared" si="8"/>
        <v>970</v>
      </c>
    </row>
    <row r="250" spans="2:12" s="40" customFormat="1" ht="12.75">
      <c r="B250" s="41" t="s">
        <v>558</v>
      </c>
      <c r="C250" s="32" t="s">
        <v>543</v>
      </c>
      <c r="D250" s="32" t="s">
        <v>545</v>
      </c>
      <c r="E250" s="32" t="s">
        <v>6</v>
      </c>
      <c r="F250" s="32" t="s">
        <v>159</v>
      </c>
      <c r="G250" s="32" t="s">
        <v>212</v>
      </c>
      <c r="H250" s="105"/>
      <c r="I250" s="105">
        <v>970</v>
      </c>
      <c r="J250" s="105">
        <f t="shared" si="9"/>
        <v>970</v>
      </c>
      <c r="K250" s="125"/>
      <c r="L250" s="35">
        <f t="shared" si="8"/>
        <v>970</v>
      </c>
    </row>
    <row r="251" spans="2:12" s="40" customFormat="1" ht="25.5">
      <c r="B251" s="41" t="s">
        <v>172</v>
      </c>
      <c r="C251" s="32" t="s">
        <v>543</v>
      </c>
      <c r="D251" s="32" t="s">
        <v>545</v>
      </c>
      <c r="E251" s="52" t="s">
        <v>62</v>
      </c>
      <c r="F251" s="32"/>
      <c r="G251" s="32"/>
      <c r="H251" s="35">
        <f>H252</f>
        <v>21427.899999999998</v>
      </c>
      <c r="I251" s="124"/>
      <c r="J251" s="105">
        <f t="shared" si="9"/>
        <v>21427.899999999998</v>
      </c>
      <c r="K251" s="125"/>
      <c r="L251" s="35">
        <f t="shared" si="8"/>
        <v>21427.899999999998</v>
      </c>
    </row>
    <row r="252" spans="2:12" s="40" customFormat="1" ht="25.5">
      <c r="B252" s="41" t="s">
        <v>45</v>
      </c>
      <c r="C252" s="32" t="s">
        <v>543</v>
      </c>
      <c r="D252" s="32" t="s">
        <v>545</v>
      </c>
      <c r="E252" s="52" t="s">
        <v>62</v>
      </c>
      <c r="F252" s="32" t="s">
        <v>46</v>
      </c>
      <c r="G252" s="32"/>
      <c r="H252" s="35">
        <f>H253+H255</f>
        <v>21427.899999999998</v>
      </c>
      <c r="I252" s="124"/>
      <c r="J252" s="105">
        <f t="shared" si="9"/>
        <v>21427.899999999998</v>
      </c>
      <c r="K252" s="125"/>
      <c r="L252" s="35">
        <f t="shared" si="8"/>
        <v>21427.899999999998</v>
      </c>
    </row>
    <row r="253" spans="2:12" s="40" customFormat="1" ht="25.5">
      <c r="B253" s="41" t="s">
        <v>439</v>
      </c>
      <c r="C253" s="32" t="s">
        <v>543</v>
      </c>
      <c r="D253" s="32" t="s">
        <v>545</v>
      </c>
      <c r="E253" s="52" t="s">
        <v>62</v>
      </c>
      <c r="F253" s="32" t="s">
        <v>438</v>
      </c>
      <c r="G253" s="32"/>
      <c r="H253" s="35">
        <f>H254</f>
        <v>21306.3</v>
      </c>
      <c r="I253" s="124"/>
      <c r="J253" s="105">
        <f t="shared" si="9"/>
        <v>21306.3</v>
      </c>
      <c r="K253" s="125"/>
      <c r="L253" s="35">
        <f t="shared" si="8"/>
        <v>21306.3</v>
      </c>
    </row>
    <row r="254" spans="2:12" s="40" customFormat="1" ht="12.75">
      <c r="B254" s="41" t="s">
        <v>580</v>
      </c>
      <c r="C254" s="32" t="s">
        <v>543</v>
      </c>
      <c r="D254" s="32" t="s">
        <v>545</v>
      </c>
      <c r="E254" s="52" t="s">
        <v>62</v>
      </c>
      <c r="F254" s="32" t="s">
        <v>438</v>
      </c>
      <c r="G254" s="32" t="s">
        <v>569</v>
      </c>
      <c r="H254" s="35">
        <v>21306.3</v>
      </c>
      <c r="I254" s="124"/>
      <c r="J254" s="105">
        <f t="shared" si="9"/>
        <v>21306.3</v>
      </c>
      <c r="K254" s="125"/>
      <c r="L254" s="35">
        <f t="shared" si="8"/>
        <v>21306.3</v>
      </c>
    </row>
    <row r="255" spans="2:12" s="40" customFormat="1" ht="12.75">
      <c r="B255" s="41" t="s">
        <v>158</v>
      </c>
      <c r="C255" s="32" t="s">
        <v>543</v>
      </c>
      <c r="D255" s="32" t="s">
        <v>545</v>
      </c>
      <c r="E255" s="52" t="s">
        <v>62</v>
      </c>
      <c r="F255" s="19">
        <v>612</v>
      </c>
      <c r="G255" s="32"/>
      <c r="H255" s="35">
        <f>H256</f>
        <v>121.6</v>
      </c>
      <c r="I255" s="124"/>
      <c r="J255" s="105">
        <f t="shared" si="9"/>
        <v>121.6</v>
      </c>
      <c r="K255" s="125"/>
      <c r="L255" s="35">
        <f t="shared" si="8"/>
        <v>121.6</v>
      </c>
    </row>
    <row r="256" spans="2:12" s="40" customFormat="1" ht="12.75">
      <c r="B256" s="41" t="s">
        <v>580</v>
      </c>
      <c r="C256" s="32" t="s">
        <v>543</v>
      </c>
      <c r="D256" s="32" t="s">
        <v>545</v>
      </c>
      <c r="E256" s="52" t="s">
        <v>62</v>
      </c>
      <c r="F256" s="19">
        <v>612</v>
      </c>
      <c r="G256" s="32" t="s">
        <v>569</v>
      </c>
      <c r="H256" s="35">
        <v>121.6</v>
      </c>
      <c r="I256" s="105"/>
      <c r="J256" s="105">
        <f t="shared" si="9"/>
        <v>121.6</v>
      </c>
      <c r="K256" s="125"/>
      <c r="L256" s="35">
        <f t="shared" si="8"/>
        <v>121.6</v>
      </c>
    </row>
    <row r="257" spans="2:12" s="40" customFormat="1" ht="25.5">
      <c r="B257" s="41" t="s">
        <v>173</v>
      </c>
      <c r="C257" s="32" t="s">
        <v>543</v>
      </c>
      <c r="D257" s="32" t="s">
        <v>545</v>
      </c>
      <c r="E257" s="52" t="s">
        <v>63</v>
      </c>
      <c r="F257" s="19"/>
      <c r="G257" s="32"/>
      <c r="H257" s="35">
        <f>H258</f>
        <v>6407.9</v>
      </c>
      <c r="I257" s="105"/>
      <c r="J257" s="105">
        <f t="shared" si="9"/>
        <v>6407.9</v>
      </c>
      <c r="K257" s="125"/>
      <c r="L257" s="35">
        <f t="shared" si="8"/>
        <v>6407.9</v>
      </c>
    </row>
    <row r="258" spans="2:12" s="40" customFormat="1" ht="25.5">
      <c r="B258" s="41" t="s">
        <v>45</v>
      </c>
      <c r="C258" s="32" t="s">
        <v>543</v>
      </c>
      <c r="D258" s="32" t="s">
        <v>545</v>
      </c>
      <c r="E258" s="52" t="s">
        <v>63</v>
      </c>
      <c r="F258" s="32" t="s">
        <v>46</v>
      </c>
      <c r="G258" s="32"/>
      <c r="H258" s="35">
        <f>H259+H261</f>
        <v>6407.9</v>
      </c>
      <c r="I258" s="105"/>
      <c r="J258" s="105">
        <f t="shared" si="9"/>
        <v>6407.9</v>
      </c>
      <c r="K258" s="125"/>
      <c r="L258" s="35">
        <f t="shared" si="8"/>
        <v>6407.9</v>
      </c>
    </row>
    <row r="259" spans="2:12" s="40" customFormat="1" ht="25.5">
      <c r="B259" s="41" t="s">
        <v>439</v>
      </c>
      <c r="C259" s="32" t="s">
        <v>543</v>
      </c>
      <c r="D259" s="32" t="s">
        <v>545</v>
      </c>
      <c r="E259" s="52" t="s">
        <v>63</v>
      </c>
      <c r="F259" s="32" t="s">
        <v>438</v>
      </c>
      <c r="G259" s="32"/>
      <c r="H259" s="35">
        <f>H260</f>
        <v>6357.9</v>
      </c>
      <c r="I259" s="105"/>
      <c r="J259" s="105">
        <f t="shared" si="9"/>
        <v>6357.9</v>
      </c>
      <c r="K259" s="125"/>
      <c r="L259" s="35">
        <f t="shared" si="8"/>
        <v>6357.9</v>
      </c>
    </row>
    <row r="260" spans="2:12" s="40" customFormat="1" ht="12.75">
      <c r="B260" s="41" t="s">
        <v>580</v>
      </c>
      <c r="C260" s="32" t="s">
        <v>543</v>
      </c>
      <c r="D260" s="32" t="s">
        <v>545</v>
      </c>
      <c r="E260" s="52" t="s">
        <v>63</v>
      </c>
      <c r="F260" s="32" t="s">
        <v>438</v>
      </c>
      <c r="G260" s="32" t="s">
        <v>569</v>
      </c>
      <c r="H260" s="35">
        <v>6357.9</v>
      </c>
      <c r="I260" s="105"/>
      <c r="J260" s="105">
        <f t="shared" si="9"/>
        <v>6357.9</v>
      </c>
      <c r="K260" s="125"/>
      <c r="L260" s="35">
        <f t="shared" si="8"/>
        <v>6357.9</v>
      </c>
    </row>
    <row r="261" spans="2:12" s="40" customFormat="1" ht="12.75">
      <c r="B261" s="41" t="s">
        <v>158</v>
      </c>
      <c r="C261" s="32" t="s">
        <v>543</v>
      </c>
      <c r="D261" s="32" t="s">
        <v>545</v>
      </c>
      <c r="E261" s="52" t="s">
        <v>63</v>
      </c>
      <c r="F261" s="19">
        <v>612</v>
      </c>
      <c r="G261" s="32"/>
      <c r="H261" s="35">
        <f>H262</f>
        <v>50</v>
      </c>
      <c r="I261" s="105"/>
      <c r="J261" s="105">
        <f t="shared" si="9"/>
        <v>50</v>
      </c>
      <c r="K261" s="125"/>
      <c r="L261" s="35">
        <f t="shared" si="8"/>
        <v>50</v>
      </c>
    </row>
    <row r="262" spans="2:12" s="40" customFormat="1" ht="12.75">
      <c r="B262" s="41" t="s">
        <v>580</v>
      </c>
      <c r="C262" s="32" t="s">
        <v>543</v>
      </c>
      <c r="D262" s="32" t="s">
        <v>545</v>
      </c>
      <c r="E262" s="52" t="s">
        <v>63</v>
      </c>
      <c r="F262" s="19">
        <v>612</v>
      </c>
      <c r="G262" s="32" t="s">
        <v>569</v>
      </c>
      <c r="H262" s="35">
        <v>50</v>
      </c>
      <c r="I262" s="105"/>
      <c r="J262" s="105">
        <f t="shared" si="9"/>
        <v>50</v>
      </c>
      <c r="K262" s="125"/>
      <c r="L262" s="35">
        <f t="shared" si="8"/>
        <v>50</v>
      </c>
    </row>
    <row r="263" spans="2:12" s="40" customFormat="1" ht="38.25">
      <c r="B263" s="41" t="s">
        <v>298</v>
      </c>
      <c r="C263" s="32" t="s">
        <v>543</v>
      </c>
      <c r="D263" s="32" t="s">
        <v>545</v>
      </c>
      <c r="E263" s="85" t="s">
        <v>297</v>
      </c>
      <c r="F263" s="32"/>
      <c r="G263" s="125"/>
      <c r="H263" s="32"/>
      <c r="I263" s="141"/>
      <c r="J263" s="141"/>
      <c r="K263" s="35">
        <f>K264</f>
        <v>60</v>
      </c>
      <c r="L263" s="35">
        <f t="shared" si="8"/>
        <v>60</v>
      </c>
    </row>
    <row r="264" spans="2:12" s="40" customFormat="1" ht="25.5">
      <c r="B264" s="41" t="s">
        <v>45</v>
      </c>
      <c r="C264" s="32" t="s">
        <v>543</v>
      </c>
      <c r="D264" s="32" t="s">
        <v>545</v>
      </c>
      <c r="E264" s="85" t="s">
        <v>297</v>
      </c>
      <c r="F264" s="32" t="s">
        <v>46</v>
      </c>
      <c r="G264" s="125"/>
      <c r="H264" s="32"/>
      <c r="I264" s="141"/>
      <c r="J264" s="141"/>
      <c r="K264" s="35">
        <f>K265</f>
        <v>60</v>
      </c>
      <c r="L264" s="35">
        <f t="shared" si="8"/>
        <v>60</v>
      </c>
    </row>
    <row r="265" spans="2:12" s="40" customFormat="1" ht="12.75">
      <c r="B265" s="41" t="s">
        <v>158</v>
      </c>
      <c r="C265" s="32" t="s">
        <v>543</v>
      </c>
      <c r="D265" s="32" t="s">
        <v>545</v>
      </c>
      <c r="E265" s="85" t="s">
        <v>297</v>
      </c>
      <c r="F265" s="32" t="s">
        <v>159</v>
      </c>
      <c r="G265" s="125"/>
      <c r="H265" s="32"/>
      <c r="I265" s="141"/>
      <c r="J265" s="141"/>
      <c r="K265" s="35">
        <f>K266</f>
        <v>60</v>
      </c>
      <c r="L265" s="35">
        <f t="shared" si="8"/>
        <v>60</v>
      </c>
    </row>
    <row r="266" spans="2:12" s="40" customFormat="1" ht="12.75">
      <c r="B266" s="41" t="s">
        <v>580</v>
      </c>
      <c r="C266" s="32" t="s">
        <v>543</v>
      </c>
      <c r="D266" s="32" t="s">
        <v>545</v>
      </c>
      <c r="E266" s="85" t="s">
        <v>297</v>
      </c>
      <c r="F266" s="32" t="s">
        <v>159</v>
      </c>
      <c r="G266" s="93">
        <v>2</v>
      </c>
      <c r="H266" s="32" t="s">
        <v>569</v>
      </c>
      <c r="I266" s="141"/>
      <c r="J266" s="141"/>
      <c r="K266" s="35">
        <v>60</v>
      </c>
      <c r="L266" s="35">
        <f t="shared" si="8"/>
        <v>60</v>
      </c>
    </row>
    <row r="267" spans="2:12" s="40" customFormat="1" ht="25.5">
      <c r="B267" s="41" t="s">
        <v>30</v>
      </c>
      <c r="C267" s="32" t="s">
        <v>543</v>
      </c>
      <c r="D267" s="32" t="s">
        <v>545</v>
      </c>
      <c r="E267" s="52" t="s">
        <v>31</v>
      </c>
      <c r="F267" s="19"/>
      <c r="G267" s="32"/>
      <c r="H267" s="35">
        <f>H268+H273+H278+H283</f>
        <v>674.3</v>
      </c>
      <c r="I267" s="105"/>
      <c r="J267" s="105">
        <f t="shared" si="9"/>
        <v>674.3</v>
      </c>
      <c r="K267" s="125"/>
      <c r="L267" s="35">
        <f t="shared" si="8"/>
        <v>674.3</v>
      </c>
    </row>
    <row r="268" spans="2:12" s="40" customFormat="1" ht="38.25">
      <c r="B268" s="41" t="s">
        <v>32</v>
      </c>
      <c r="C268" s="32" t="s">
        <v>543</v>
      </c>
      <c r="D268" s="32" t="s">
        <v>545</v>
      </c>
      <c r="E268" s="54" t="s">
        <v>33</v>
      </c>
      <c r="F268" s="19"/>
      <c r="G268" s="32"/>
      <c r="H268" s="35">
        <f>H269</f>
        <v>26.5</v>
      </c>
      <c r="I268" s="105"/>
      <c r="J268" s="105">
        <f t="shared" si="9"/>
        <v>26.5</v>
      </c>
      <c r="K268" s="125"/>
      <c r="L268" s="35">
        <f t="shared" si="8"/>
        <v>26.5</v>
      </c>
    </row>
    <row r="269" spans="2:12" s="40" customFormat="1" ht="38.25">
      <c r="B269" s="41" t="s">
        <v>34</v>
      </c>
      <c r="C269" s="32" t="s">
        <v>543</v>
      </c>
      <c r="D269" s="32" t="s">
        <v>545</v>
      </c>
      <c r="E269" s="54" t="s">
        <v>35</v>
      </c>
      <c r="F269" s="19"/>
      <c r="G269" s="32"/>
      <c r="H269" s="35">
        <f>H270</f>
        <v>26.5</v>
      </c>
      <c r="I269" s="105"/>
      <c r="J269" s="105">
        <f t="shared" si="9"/>
        <v>26.5</v>
      </c>
      <c r="K269" s="125"/>
      <c r="L269" s="35">
        <f t="shared" si="8"/>
        <v>26.5</v>
      </c>
    </row>
    <row r="270" spans="2:12" s="40" customFormat="1" ht="25.5">
      <c r="B270" s="41" t="s">
        <v>45</v>
      </c>
      <c r="C270" s="32" t="s">
        <v>543</v>
      </c>
      <c r="D270" s="32" t="s">
        <v>545</v>
      </c>
      <c r="E270" s="54" t="s">
        <v>35</v>
      </c>
      <c r="F270" s="19">
        <v>600</v>
      </c>
      <c r="G270" s="32"/>
      <c r="H270" s="35">
        <f>H271</f>
        <v>26.5</v>
      </c>
      <c r="I270" s="105"/>
      <c r="J270" s="105">
        <f t="shared" si="9"/>
        <v>26.5</v>
      </c>
      <c r="K270" s="125"/>
      <c r="L270" s="35">
        <f t="shared" si="8"/>
        <v>26.5</v>
      </c>
    </row>
    <row r="271" spans="2:12" s="40" customFormat="1" ht="12.75">
      <c r="B271" s="41" t="s">
        <v>158</v>
      </c>
      <c r="C271" s="32" t="s">
        <v>543</v>
      </c>
      <c r="D271" s="32" t="s">
        <v>545</v>
      </c>
      <c r="E271" s="54" t="s">
        <v>35</v>
      </c>
      <c r="F271" s="19">
        <v>612</v>
      </c>
      <c r="G271" s="32"/>
      <c r="H271" s="35">
        <f>H272</f>
        <v>26.5</v>
      </c>
      <c r="I271" s="105"/>
      <c r="J271" s="105">
        <f t="shared" si="9"/>
        <v>26.5</v>
      </c>
      <c r="K271" s="125"/>
      <c r="L271" s="35">
        <f t="shared" si="8"/>
        <v>26.5</v>
      </c>
    </row>
    <row r="272" spans="2:12" s="40" customFormat="1" ht="12.75">
      <c r="B272" s="41" t="s">
        <v>580</v>
      </c>
      <c r="C272" s="32" t="s">
        <v>543</v>
      </c>
      <c r="D272" s="32" t="s">
        <v>545</v>
      </c>
      <c r="E272" s="54" t="s">
        <v>35</v>
      </c>
      <c r="F272" s="19">
        <v>612</v>
      </c>
      <c r="G272" s="32" t="s">
        <v>569</v>
      </c>
      <c r="H272" s="35">
        <v>26.5</v>
      </c>
      <c r="I272" s="105"/>
      <c r="J272" s="105">
        <f t="shared" si="9"/>
        <v>26.5</v>
      </c>
      <c r="K272" s="125"/>
      <c r="L272" s="35">
        <f t="shared" si="8"/>
        <v>26.5</v>
      </c>
    </row>
    <row r="273" spans="2:12" s="40" customFormat="1" ht="25.5">
      <c r="B273" s="41" t="s">
        <v>56</v>
      </c>
      <c r="C273" s="32" t="s">
        <v>543</v>
      </c>
      <c r="D273" s="32" t="s">
        <v>545</v>
      </c>
      <c r="E273" s="54" t="s">
        <v>57</v>
      </c>
      <c r="F273" s="19"/>
      <c r="G273" s="32"/>
      <c r="H273" s="35">
        <f>H274</f>
        <v>20</v>
      </c>
      <c r="I273" s="105"/>
      <c r="J273" s="105">
        <f t="shared" si="9"/>
        <v>20</v>
      </c>
      <c r="K273" s="125"/>
      <c r="L273" s="35">
        <f t="shared" si="8"/>
        <v>20</v>
      </c>
    </row>
    <row r="274" spans="2:12" s="40" customFormat="1" ht="38.25">
      <c r="B274" s="41" t="s">
        <v>58</v>
      </c>
      <c r="C274" s="32" t="s">
        <v>543</v>
      </c>
      <c r="D274" s="32" t="s">
        <v>545</v>
      </c>
      <c r="E274" s="54" t="s">
        <v>59</v>
      </c>
      <c r="F274" s="19"/>
      <c r="G274" s="32"/>
      <c r="H274" s="35">
        <f>H275</f>
        <v>20</v>
      </c>
      <c r="I274" s="105"/>
      <c r="J274" s="105">
        <f t="shared" si="9"/>
        <v>20</v>
      </c>
      <c r="K274" s="125"/>
      <c r="L274" s="35">
        <f t="shared" si="8"/>
        <v>20</v>
      </c>
    </row>
    <row r="275" spans="2:12" s="40" customFormat="1" ht="25.5">
      <c r="B275" s="41" t="s">
        <v>45</v>
      </c>
      <c r="C275" s="32" t="s">
        <v>543</v>
      </c>
      <c r="D275" s="32" t="s">
        <v>545</v>
      </c>
      <c r="E275" s="54" t="s">
        <v>59</v>
      </c>
      <c r="F275" s="32" t="s">
        <v>46</v>
      </c>
      <c r="G275" s="32"/>
      <c r="H275" s="35">
        <f>H276</f>
        <v>20</v>
      </c>
      <c r="I275" s="105"/>
      <c r="J275" s="105">
        <f t="shared" si="9"/>
        <v>20</v>
      </c>
      <c r="K275" s="125"/>
      <c r="L275" s="35">
        <f t="shared" si="8"/>
        <v>20</v>
      </c>
    </row>
    <row r="276" spans="2:12" s="40" customFormat="1" ht="12.75">
      <c r="B276" s="41" t="s">
        <v>158</v>
      </c>
      <c r="C276" s="32" t="s">
        <v>543</v>
      </c>
      <c r="D276" s="32" t="s">
        <v>545</v>
      </c>
      <c r="E276" s="54" t="s">
        <v>59</v>
      </c>
      <c r="F276" s="19">
        <v>612</v>
      </c>
      <c r="G276" s="32"/>
      <c r="H276" s="35">
        <f>H277</f>
        <v>20</v>
      </c>
      <c r="I276" s="105"/>
      <c r="J276" s="105">
        <f t="shared" si="9"/>
        <v>20</v>
      </c>
      <c r="K276" s="125"/>
      <c r="L276" s="35">
        <f t="shared" si="8"/>
        <v>20</v>
      </c>
    </row>
    <row r="277" spans="2:12" s="40" customFormat="1" ht="12.75">
      <c r="B277" s="41" t="s">
        <v>580</v>
      </c>
      <c r="C277" s="32" t="s">
        <v>543</v>
      </c>
      <c r="D277" s="32" t="s">
        <v>545</v>
      </c>
      <c r="E277" s="54" t="s">
        <v>59</v>
      </c>
      <c r="F277" s="19">
        <v>612</v>
      </c>
      <c r="G277" s="32" t="s">
        <v>569</v>
      </c>
      <c r="H277" s="35">
        <v>20</v>
      </c>
      <c r="I277" s="105"/>
      <c r="J277" s="105">
        <f t="shared" si="9"/>
        <v>20</v>
      </c>
      <c r="K277" s="125"/>
      <c r="L277" s="35">
        <f t="shared" si="8"/>
        <v>20</v>
      </c>
    </row>
    <row r="278" spans="2:12" s="40" customFormat="1" ht="38.25">
      <c r="B278" s="41" t="s">
        <v>64</v>
      </c>
      <c r="C278" s="32" t="s">
        <v>543</v>
      </c>
      <c r="D278" s="32" t="s">
        <v>545</v>
      </c>
      <c r="E278" s="54" t="s">
        <v>65</v>
      </c>
      <c r="F278" s="19"/>
      <c r="G278" s="32"/>
      <c r="H278" s="35">
        <f>H279</f>
        <v>67</v>
      </c>
      <c r="I278" s="105"/>
      <c r="J278" s="105">
        <f t="shared" si="9"/>
        <v>67</v>
      </c>
      <c r="K278" s="125"/>
      <c r="L278" s="35">
        <f aca="true" t="shared" si="10" ref="L278:L341">J278+K278</f>
        <v>67</v>
      </c>
    </row>
    <row r="279" spans="2:12" s="40" customFormat="1" ht="38.25">
      <c r="B279" s="41" t="s">
        <v>66</v>
      </c>
      <c r="C279" s="32" t="s">
        <v>543</v>
      </c>
      <c r="D279" s="32" t="s">
        <v>545</v>
      </c>
      <c r="E279" s="54" t="s">
        <v>67</v>
      </c>
      <c r="F279" s="19"/>
      <c r="G279" s="32"/>
      <c r="H279" s="35">
        <f>H280</f>
        <v>67</v>
      </c>
      <c r="I279" s="105"/>
      <c r="J279" s="105">
        <f t="shared" si="9"/>
        <v>67</v>
      </c>
      <c r="K279" s="125"/>
      <c r="L279" s="35">
        <f t="shared" si="10"/>
        <v>67</v>
      </c>
    </row>
    <row r="280" spans="2:12" s="40" customFormat="1" ht="25.5">
      <c r="B280" s="41" t="s">
        <v>45</v>
      </c>
      <c r="C280" s="32" t="s">
        <v>543</v>
      </c>
      <c r="D280" s="32" t="s">
        <v>545</v>
      </c>
      <c r="E280" s="54" t="s">
        <v>67</v>
      </c>
      <c r="F280" s="32" t="s">
        <v>46</v>
      </c>
      <c r="G280" s="32"/>
      <c r="H280" s="35">
        <f>H281</f>
        <v>67</v>
      </c>
      <c r="I280" s="105"/>
      <c r="J280" s="105">
        <f t="shared" si="9"/>
        <v>67</v>
      </c>
      <c r="K280" s="125"/>
      <c r="L280" s="35">
        <f t="shared" si="10"/>
        <v>67</v>
      </c>
    </row>
    <row r="281" spans="2:12" s="40" customFormat="1" ht="12.75">
      <c r="B281" s="41" t="s">
        <v>158</v>
      </c>
      <c r="C281" s="32" t="s">
        <v>543</v>
      </c>
      <c r="D281" s="32" t="s">
        <v>545</v>
      </c>
      <c r="E281" s="54" t="s">
        <v>67</v>
      </c>
      <c r="F281" s="19">
        <v>612</v>
      </c>
      <c r="G281" s="32"/>
      <c r="H281" s="35">
        <f>H282</f>
        <v>67</v>
      </c>
      <c r="I281" s="105"/>
      <c r="J281" s="105">
        <f t="shared" si="9"/>
        <v>67</v>
      </c>
      <c r="K281" s="125"/>
      <c r="L281" s="35">
        <f t="shared" si="10"/>
        <v>67</v>
      </c>
    </row>
    <row r="282" spans="2:12" s="40" customFormat="1" ht="12.75">
      <c r="B282" s="41" t="s">
        <v>580</v>
      </c>
      <c r="C282" s="32" t="s">
        <v>543</v>
      </c>
      <c r="D282" s="32" t="s">
        <v>545</v>
      </c>
      <c r="E282" s="54" t="s">
        <v>67</v>
      </c>
      <c r="F282" s="19">
        <v>612</v>
      </c>
      <c r="G282" s="32" t="s">
        <v>569</v>
      </c>
      <c r="H282" s="35">
        <v>67</v>
      </c>
      <c r="I282" s="105"/>
      <c r="J282" s="105">
        <f t="shared" si="9"/>
        <v>67</v>
      </c>
      <c r="K282" s="125"/>
      <c r="L282" s="35">
        <f t="shared" si="10"/>
        <v>67</v>
      </c>
    </row>
    <row r="283" spans="2:12" s="40" customFormat="1" ht="38.25">
      <c r="B283" s="41" t="s">
        <v>68</v>
      </c>
      <c r="C283" s="32" t="s">
        <v>543</v>
      </c>
      <c r="D283" s="32" t="s">
        <v>545</v>
      </c>
      <c r="E283" s="54" t="s">
        <v>69</v>
      </c>
      <c r="F283" s="19"/>
      <c r="G283" s="32"/>
      <c r="H283" s="35">
        <f>H284</f>
        <v>560.8</v>
      </c>
      <c r="I283" s="105"/>
      <c r="J283" s="105">
        <f t="shared" si="9"/>
        <v>560.8</v>
      </c>
      <c r="K283" s="125"/>
      <c r="L283" s="35">
        <f t="shared" si="10"/>
        <v>560.8</v>
      </c>
    </row>
    <row r="284" spans="2:12" s="40" customFormat="1" ht="38.25">
      <c r="B284" s="41" t="s">
        <v>146</v>
      </c>
      <c r="C284" s="32" t="s">
        <v>543</v>
      </c>
      <c r="D284" s="32" t="s">
        <v>545</v>
      </c>
      <c r="E284" s="54" t="s">
        <v>82</v>
      </c>
      <c r="F284" s="19"/>
      <c r="G284" s="32"/>
      <c r="H284" s="35">
        <f>H285</f>
        <v>560.8</v>
      </c>
      <c r="I284" s="105"/>
      <c r="J284" s="105">
        <f t="shared" si="9"/>
        <v>560.8</v>
      </c>
      <c r="K284" s="125"/>
      <c r="L284" s="35">
        <f t="shared" si="10"/>
        <v>560.8</v>
      </c>
    </row>
    <row r="285" spans="2:12" s="40" customFormat="1" ht="25.5">
      <c r="B285" s="41" t="s">
        <v>45</v>
      </c>
      <c r="C285" s="32" t="s">
        <v>543</v>
      </c>
      <c r="D285" s="32" t="s">
        <v>545</v>
      </c>
      <c r="E285" s="54" t="s">
        <v>82</v>
      </c>
      <c r="F285" s="32" t="s">
        <v>46</v>
      </c>
      <c r="G285" s="32"/>
      <c r="H285" s="35">
        <f>H286</f>
        <v>560.8</v>
      </c>
      <c r="I285" s="105"/>
      <c r="J285" s="105">
        <f t="shared" si="9"/>
        <v>560.8</v>
      </c>
      <c r="K285" s="125"/>
      <c r="L285" s="35">
        <f t="shared" si="10"/>
        <v>560.8</v>
      </c>
    </row>
    <row r="286" spans="2:12" s="40" customFormat="1" ht="12.75">
      <c r="B286" s="41" t="s">
        <v>158</v>
      </c>
      <c r="C286" s="32" t="s">
        <v>543</v>
      </c>
      <c r="D286" s="32" t="s">
        <v>545</v>
      </c>
      <c r="E286" s="54" t="s">
        <v>82</v>
      </c>
      <c r="F286" s="19">
        <v>612</v>
      </c>
      <c r="G286" s="32"/>
      <c r="H286" s="35">
        <f>H287</f>
        <v>560.8</v>
      </c>
      <c r="I286" s="105"/>
      <c r="J286" s="105">
        <f t="shared" si="9"/>
        <v>560.8</v>
      </c>
      <c r="K286" s="125"/>
      <c r="L286" s="35">
        <f t="shared" si="10"/>
        <v>560.8</v>
      </c>
    </row>
    <row r="287" spans="2:12" s="40" customFormat="1" ht="12.75">
      <c r="B287" s="41" t="s">
        <v>580</v>
      </c>
      <c r="C287" s="32" t="s">
        <v>543</v>
      </c>
      <c r="D287" s="32" t="s">
        <v>545</v>
      </c>
      <c r="E287" s="54" t="s">
        <v>82</v>
      </c>
      <c r="F287" s="19">
        <v>612</v>
      </c>
      <c r="G287" s="32" t="s">
        <v>569</v>
      </c>
      <c r="H287" s="35">
        <v>560.8</v>
      </c>
      <c r="I287" s="105"/>
      <c r="J287" s="105">
        <f t="shared" si="9"/>
        <v>560.8</v>
      </c>
      <c r="K287" s="125"/>
      <c r="L287" s="35">
        <f t="shared" si="10"/>
        <v>560.8</v>
      </c>
    </row>
    <row r="288" spans="2:12" s="40" customFormat="1" ht="12.75">
      <c r="B288" s="41" t="s">
        <v>216</v>
      </c>
      <c r="C288" s="32" t="s">
        <v>543</v>
      </c>
      <c r="D288" s="32" t="s">
        <v>546</v>
      </c>
      <c r="E288" s="32"/>
      <c r="F288" s="32"/>
      <c r="G288" s="32"/>
      <c r="H288" s="35">
        <f>H294+H305+H311+H321+H338+H289+H316+H332</f>
        <v>1375.9</v>
      </c>
      <c r="I288" s="124"/>
      <c r="J288" s="105">
        <f t="shared" si="9"/>
        <v>1375.9</v>
      </c>
      <c r="K288" s="125"/>
      <c r="L288" s="35">
        <f t="shared" si="10"/>
        <v>1375.9</v>
      </c>
    </row>
    <row r="289" spans="2:12" s="40" customFormat="1" ht="12.75">
      <c r="B289" s="51" t="s">
        <v>582</v>
      </c>
      <c r="C289" s="32" t="s">
        <v>543</v>
      </c>
      <c r="D289" s="32" t="s">
        <v>546</v>
      </c>
      <c r="E289" s="54" t="s">
        <v>583</v>
      </c>
      <c r="F289" s="31"/>
      <c r="G289" s="31"/>
      <c r="H289" s="35">
        <f>H290</f>
        <v>81.7</v>
      </c>
      <c r="I289" s="124"/>
      <c r="J289" s="105">
        <f t="shared" si="9"/>
        <v>81.7</v>
      </c>
      <c r="K289" s="125"/>
      <c r="L289" s="35">
        <f t="shared" si="10"/>
        <v>81.7</v>
      </c>
    </row>
    <row r="290" spans="2:12" s="40" customFormat="1" ht="25.5">
      <c r="B290" s="51" t="s">
        <v>174</v>
      </c>
      <c r="C290" s="32" t="s">
        <v>543</v>
      </c>
      <c r="D290" s="32" t="s">
        <v>546</v>
      </c>
      <c r="E290" s="54" t="s">
        <v>83</v>
      </c>
      <c r="F290" s="52"/>
      <c r="G290" s="52"/>
      <c r="H290" s="35">
        <f>H291</f>
        <v>81.7</v>
      </c>
      <c r="I290" s="124"/>
      <c r="J290" s="105">
        <f t="shared" si="9"/>
        <v>81.7</v>
      </c>
      <c r="K290" s="125"/>
      <c r="L290" s="35">
        <f t="shared" si="10"/>
        <v>81.7</v>
      </c>
    </row>
    <row r="291" spans="2:12" s="40" customFormat="1" ht="12.75">
      <c r="B291" s="51" t="s">
        <v>84</v>
      </c>
      <c r="C291" s="32" t="s">
        <v>543</v>
      </c>
      <c r="D291" s="32" t="s">
        <v>546</v>
      </c>
      <c r="E291" s="54" t="s">
        <v>83</v>
      </c>
      <c r="F291" s="52">
        <v>300</v>
      </c>
      <c r="G291" s="52"/>
      <c r="H291" s="35">
        <f>H292</f>
        <v>81.7</v>
      </c>
      <c r="I291" s="124"/>
      <c r="J291" s="105">
        <f t="shared" si="9"/>
        <v>81.7</v>
      </c>
      <c r="K291" s="125"/>
      <c r="L291" s="35">
        <f t="shared" si="10"/>
        <v>81.7</v>
      </c>
    </row>
    <row r="292" spans="2:12" s="40" customFormat="1" ht="12.75">
      <c r="B292" s="51" t="s">
        <v>317</v>
      </c>
      <c r="C292" s="32" t="s">
        <v>543</v>
      </c>
      <c r="D292" s="32" t="s">
        <v>546</v>
      </c>
      <c r="E292" s="54" t="s">
        <v>83</v>
      </c>
      <c r="F292" s="52">
        <v>320</v>
      </c>
      <c r="G292" s="52"/>
      <c r="H292" s="35">
        <f>H293</f>
        <v>81.7</v>
      </c>
      <c r="I292" s="124"/>
      <c r="J292" s="105">
        <f t="shared" si="9"/>
        <v>81.7</v>
      </c>
      <c r="K292" s="125"/>
      <c r="L292" s="35">
        <f t="shared" si="10"/>
        <v>81.7</v>
      </c>
    </row>
    <row r="293" spans="2:12" s="40" customFormat="1" ht="12.75">
      <c r="B293" s="41" t="s">
        <v>558</v>
      </c>
      <c r="C293" s="32" t="s">
        <v>543</v>
      </c>
      <c r="D293" s="32" t="s">
        <v>546</v>
      </c>
      <c r="E293" s="54" t="s">
        <v>83</v>
      </c>
      <c r="F293" s="52">
        <v>320</v>
      </c>
      <c r="G293" s="52">
        <v>3</v>
      </c>
      <c r="H293" s="35">
        <v>81.7</v>
      </c>
      <c r="I293" s="124"/>
      <c r="J293" s="105">
        <f t="shared" si="9"/>
        <v>81.7</v>
      </c>
      <c r="K293" s="125"/>
      <c r="L293" s="35">
        <f t="shared" si="10"/>
        <v>81.7</v>
      </c>
    </row>
    <row r="294" spans="2:12" s="40" customFormat="1" ht="25.5">
      <c r="B294" s="41" t="s">
        <v>85</v>
      </c>
      <c r="C294" s="32" t="s">
        <v>543</v>
      </c>
      <c r="D294" s="32" t="s">
        <v>546</v>
      </c>
      <c r="E294" s="52" t="s">
        <v>86</v>
      </c>
      <c r="F294" s="32"/>
      <c r="G294" s="32"/>
      <c r="H294" s="42">
        <f>H295+H300</f>
        <v>7</v>
      </c>
      <c r="I294" s="124"/>
      <c r="J294" s="105">
        <f t="shared" si="9"/>
        <v>7</v>
      </c>
      <c r="K294" s="125"/>
      <c r="L294" s="35">
        <f t="shared" si="10"/>
        <v>7</v>
      </c>
    </row>
    <row r="295" spans="2:12" s="40" customFormat="1" ht="38.25">
      <c r="B295" s="41" t="s">
        <v>87</v>
      </c>
      <c r="C295" s="32" t="s">
        <v>543</v>
      </c>
      <c r="D295" s="32" t="s">
        <v>546</v>
      </c>
      <c r="E295" s="52" t="s">
        <v>88</v>
      </c>
      <c r="F295" s="32"/>
      <c r="G295" s="32"/>
      <c r="H295" s="42">
        <f>H296</f>
        <v>1</v>
      </c>
      <c r="I295" s="124"/>
      <c r="J295" s="105">
        <f t="shared" si="9"/>
        <v>1</v>
      </c>
      <c r="K295" s="125"/>
      <c r="L295" s="35">
        <f t="shared" si="10"/>
        <v>1</v>
      </c>
    </row>
    <row r="296" spans="2:12" s="40" customFormat="1" ht="38.25">
      <c r="B296" s="41" t="s">
        <v>89</v>
      </c>
      <c r="C296" s="32" t="s">
        <v>543</v>
      </c>
      <c r="D296" s="32" t="s">
        <v>546</v>
      </c>
      <c r="E296" s="52" t="s">
        <v>90</v>
      </c>
      <c r="F296" s="19"/>
      <c r="G296" s="32"/>
      <c r="H296" s="42">
        <f>H297</f>
        <v>1</v>
      </c>
      <c r="I296" s="124"/>
      <c r="J296" s="105">
        <f t="shared" si="9"/>
        <v>1</v>
      </c>
      <c r="K296" s="125"/>
      <c r="L296" s="35">
        <f t="shared" si="10"/>
        <v>1</v>
      </c>
    </row>
    <row r="297" spans="2:12" s="40" customFormat="1" ht="12.75">
      <c r="B297" s="51" t="s">
        <v>592</v>
      </c>
      <c r="C297" s="32" t="s">
        <v>543</v>
      </c>
      <c r="D297" s="32" t="s">
        <v>546</v>
      </c>
      <c r="E297" s="52" t="s">
        <v>90</v>
      </c>
      <c r="F297" s="32" t="s">
        <v>593</v>
      </c>
      <c r="G297" s="32"/>
      <c r="H297" s="42">
        <f>H298</f>
        <v>1</v>
      </c>
      <c r="I297" s="124"/>
      <c r="J297" s="105">
        <f t="shared" si="9"/>
        <v>1</v>
      </c>
      <c r="K297" s="125"/>
      <c r="L297" s="35">
        <f t="shared" si="10"/>
        <v>1</v>
      </c>
    </row>
    <row r="298" spans="2:12" s="40" customFormat="1" ht="12.75">
      <c r="B298" s="51" t="s">
        <v>594</v>
      </c>
      <c r="C298" s="32" t="s">
        <v>543</v>
      </c>
      <c r="D298" s="32" t="s">
        <v>546</v>
      </c>
      <c r="E298" s="52" t="s">
        <v>90</v>
      </c>
      <c r="F298" s="32" t="s">
        <v>595</v>
      </c>
      <c r="G298" s="32"/>
      <c r="H298" s="42">
        <f>H299</f>
        <v>1</v>
      </c>
      <c r="I298" s="124"/>
      <c r="J298" s="105">
        <f t="shared" si="9"/>
        <v>1</v>
      </c>
      <c r="K298" s="125"/>
      <c r="L298" s="35">
        <f t="shared" si="10"/>
        <v>1</v>
      </c>
    </row>
    <row r="299" spans="2:12" s="40" customFormat="1" ht="12.75">
      <c r="B299" s="41" t="s">
        <v>580</v>
      </c>
      <c r="C299" s="32" t="s">
        <v>543</v>
      </c>
      <c r="D299" s="32" t="s">
        <v>546</v>
      </c>
      <c r="E299" s="52" t="s">
        <v>90</v>
      </c>
      <c r="F299" s="32" t="s">
        <v>595</v>
      </c>
      <c r="G299" s="32" t="s">
        <v>569</v>
      </c>
      <c r="H299" s="42">
        <v>1</v>
      </c>
      <c r="I299" s="124"/>
      <c r="J299" s="105">
        <f t="shared" si="9"/>
        <v>1</v>
      </c>
      <c r="K299" s="125"/>
      <c r="L299" s="35">
        <f t="shared" si="10"/>
        <v>1</v>
      </c>
    </row>
    <row r="300" spans="2:12" s="40" customFormat="1" ht="38.25">
      <c r="B300" s="41" t="s">
        <v>91</v>
      </c>
      <c r="C300" s="32" t="s">
        <v>543</v>
      </c>
      <c r="D300" s="32" t="s">
        <v>546</v>
      </c>
      <c r="E300" s="52" t="s">
        <v>92</v>
      </c>
      <c r="F300" s="32"/>
      <c r="G300" s="32"/>
      <c r="H300" s="42">
        <f>H301</f>
        <v>6</v>
      </c>
      <c r="I300" s="124"/>
      <c r="J300" s="105">
        <f aca="true" t="shared" si="11" ref="J300:J365">H300+I300</f>
        <v>6</v>
      </c>
      <c r="K300" s="125"/>
      <c r="L300" s="35">
        <f t="shared" si="10"/>
        <v>6</v>
      </c>
    </row>
    <row r="301" spans="2:12" s="40" customFormat="1" ht="38.25">
      <c r="B301" s="41" t="s">
        <v>93</v>
      </c>
      <c r="C301" s="32" t="s">
        <v>543</v>
      </c>
      <c r="D301" s="32" t="s">
        <v>546</v>
      </c>
      <c r="E301" s="52" t="s">
        <v>94</v>
      </c>
      <c r="F301" s="32"/>
      <c r="G301" s="32"/>
      <c r="H301" s="42">
        <f>H302</f>
        <v>6</v>
      </c>
      <c r="I301" s="124"/>
      <c r="J301" s="105">
        <f t="shared" si="11"/>
        <v>6</v>
      </c>
      <c r="K301" s="125"/>
      <c r="L301" s="35">
        <f t="shared" si="10"/>
        <v>6</v>
      </c>
    </row>
    <row r="302" spans="2:12" s="40" customFormat="1" ht="12.75">
      <c r="B302" s="51" t="s">
        <v>592</v>
      </c>
      <c r="C302" s="32" t="s">
        <v>543</v>
      </c>
      <c r="D302" s="32" t="s">
        <v>546</v>
      </c>
      <c r="E302" s="52" t="s">
        <v>94</v>
      </c>
      <c r="F302" s="32" t="s">
        <v>593</v>
      </c>
      <c r="G302" s="32"/>
      <c r="H302" s="42">
        <f>H303</f>
        <v>6</v>
      </c>
      <c r="I302" s="124"/>
      <c r="J302" s="105">
        <f t="shared" si="11"/>
        <v>6</v>
      </c>
      <c r="K302" s="125"/>
      <c r="L302" s="35">
        <f t="shared" si="10"/>
        <v>6</v>
      </c>
    </row>
    <row r="303" spans="2:12" s="40" customFormat="1" ht="12.75">
      <c r="B303" s="51" t="s">
        <v>594</v>
      </c>
      <c r="C303" s="32" t="s">
        <v>543</v>
      </c>
      <c r="D303" s="32" t="s">
        <v>546</v>
      </c>
      <c r="E303" s="52" t="s">
        <v>94</v>
      </c>
      <c r="F303" s="32" t="s">
        <v>595</v>
      </c>
      <c r="G303" s="32"/>
      <c r="H303" s="42">
        <f>H304</f>
        <v>6</v>
      </c>
      <c r="I303" s="124"/>
      <c r="J303" s="105">
        <f t="shared" si="11"/>
        <v>6</v>
      </c>
      <c r="K303" s="125"/>
      <c r="L303" s="35">
        <f t="shared" si="10"/>
        <v>6</v>
      </c>
    </row>
    <row r="304" spans="2:12" s="40" customFormat="1" ht="12.75">
      <c r="B304" s="41" t="s">
        <v>580</v>
      </c>
      <c r="C304" s="32" t="s">
        <v>543</v>
      </c>
      <c r="D304" s="32" t="s">
        <v>546</v>
      </c>
      <c r="E304" s="52" t="s">
        <v>94</v>
      </c>
      <c r="F304" s="32" t="s">
        <v>595</v>
      </c>
      <c r="G304" s="32" t="s">
        <v>569</v>
      </c>
      <c r="H304" s="42">
        <v>6</v>
      </c>
      <c r="I304" s="124"/>
      <c r="J304" s="105">
        <f t="shared" si="11"/>
        <v>6</v>
      </c>
      <c r="K304" s="125"/>
      <c r="L304" s="35">
        <f t="shared" si="10"/>
        <v>6</v>
      </c>
    </row>
    <row r="305" spans="2:12" s="40" customFormat="1" ht="25.5">
      <c r="B305" s="41" t="s">
        <v>423</v>
      </c>
      <c r="C305" s="32" t="s">
        <v>543</v>
      </c>
      <c r="D305" s="32" t="s">
        <v>546</v>
      </c>
      <c r="E305" s="52" t="s">
        <v>95</v>
      </c>
      <c r="F305" s="32"/>
      <c r="G305" s="32"/>
      <c r="H305" s="42">
        <f>H306</f>
        <v>6</v>
      </c>
      <c r="I305" s="124"/>
      <c r="J305" s="105">
        <f t="shared" si="11"/>
        <v>6</v>
      </c>
      <c r="K305" s="125"/>
      <c r="L305" s="35">
        <f t="shared" si="10"/>
        <v>6</v>
      </c>
    </row>
    <row r="306" spans="2:12" s="40" customFormat="1" ht="38.25">
      <c r="B306" s="41" t="s">
        <v>147</v>
      </c>
      <c r="C306" s="32" t="s">
        <v>543</v>
      </c>
      <c r="D306" s="32" t="s">
        <v>546</v>
      </c>
      <c r="E306" s="52" t="s">
        <v>97</v>
      </c>
      <c r="F306" s="32"/>
      <c r="G306" s="32"/>
      <c r="H306" s="42">
        <f>H307</f>
        <v>6</v>
      </c>
      <c r="I306" s="124"/>
      <c r="J306" s="105">
        <f t="shared" si="11"/>
        <v>6</v>
      </c>
      <c r="K306" s="125"/>
      <c r="L306" s="35">
        <f t="shared" si="10"/>
        <v>6</v>
      </c>
    </row>
    <row r="307" spans="2:12" s="40" customFormat="1" ht="51">
      <c r="B307" s="41" t="s">
        <v>148</v>
      </c>
      <c r="C307" s="32" t="s">
        <v>543</v>
      </c>
      <c r="D307" s="32" t="s">
        <v>546</v>
      </c>
      <c r="E307" s="98" t="s">
        <v>99</v>
      </c>
      <c r="F307" s="32"/>
      <c r="G307" s="32"/>
      <c r="H307" s="42">
        <f>H308</f>
        <v>6</v>
      </c>
      <c r="I307" s="124"/>
      <c r="J307" s="105">
        <f t="shared" si="11"/>
        <v>6</v>
      </c>
      <c r="K307" s="125"/>
      <c r="L307" s="35">
        <f t="shared" si="10"/>
        <v>6</v>
      </c>
    </row>
    <row r="308" spans="2:12" s="40" customFormat="1" ht="12.75">
      <c r="B308" s="51" t="s">
        <v>592</v>
      </c>
      <c r="C308" s="32" t="s">
        <v>543</v>
      </c>
      <c r="D308" s="32" t="s">
        <v>546</v>
      </c>
      <c r="E308" s="98" t="s">
        <v>99</v>
      </c>
      <c r="F308" s="32" t="s">
        <v>593</v>
      </c>
      <c r="G308" s="32"/>
      <c r="H308" s="42">
        <f>H309</f>
        <v>6</v>
      </c>
      <c r="I308" s="124"/>
      <c r="J308" s="105">
        <f t="shared" si="11"/>
        <v>6</v>
      </c>
      <c r="K308" s="125"/>
      <c r="L308" s="35">
        <f t="shared" si="10"/>
        <v>6</v>
      </c>
    </row>
    <row r="309" spans="2:12" s="40" customFormat="1" ht="12.75">
      <c r="B309" s="51" t="s">
        <v>594</v>
      </c>
      <c r="C309" s="32" t="s">
        <v>543</v>
      </c>
      <c r="D309" s="32" t="s">
        <v>546</v>
      </c>
      <c r="E309" s="98" t="s">
        <v>99</v>
      </c>
      <c r="F309" s="32" t="s">
        <v>595</v>
      </c>
      <c r="G309" s="32"/>
      <c r="H309" s="42">
        <f>H310</f>
        <v>6</v>
      </c>
      <c r="I309" s="124"/>
      <c r="J309" s="105">
        <f t="shared" si="11"/>
        <v>6</v>
      </c>
      <c r="K309" s="125"/>
      <c r="L309" s="35">
        <f t="shared" si="10"/>
        <v>6</v>
      </c>
    </row>
    <row r="310" spans="2:12" s="40" customFormat="1" ht="12.75">
      <c r="B310" s="41" t="s">
        <v>580</v>
      </c>
      <c r="C310" s="32" t="s">
        <v>543</v>
      </c>
      <c r="D310" s="32" t="s">
        <v>546</v>
      </c>
      <c r="E310" s="98" t="s">
        <v>99</v>
      </c>
      <c r="F310" s="32" t="s">
        <v>595</v>
      </c>
      <c r="G310" s="32" t="s">
        <v>569</v>
      </c>
      <c r="H310" s="42">
        <v>6</v>
      </c>
      <c r="I310" s="124"/>
      <c r="J310" s="105">
        <f t="shared" si="11"/>
        <v>6</v>
      </c>
      <c r="K310" s="125"/>
      <c r="L310" s="35">
        <f t="shared" si="10"/>
        <v>6</v>
      </c>
    </row>
    <row r="311" spans="2:12" s="40" customFormat="1" ht="25.5">
      <c r="B311" s="41" t="s">
        <v>100</v>
      </c>
      <c r="C311" s="32" t="s">
        <v>543</v>
      </c>
      <c r="D311" s="32" t="s">
        <v>546</v>
      </c>
      <c r="E311" s="52" t="s">
        <v>101</v>
      </c>
      <c r="F311" s="52"/>
      <c r="G311" s="52"/>
      <c r="H311" s="35">
        <f>H312</f>
        <v>73</v>
      </c>
      <c r="I311" s="124"/>
      <c r="J311" s="105">
        <f t="shared" si="11"/>
        <v>73</v>
      </c>
      <c r="K311" s="125"/>
      <c r="L311" s="35">
        <f t="shared" si="10"/>
        <v>73</v>
      </c>
    </row>
    <row r="312" spans="2:12" s="40" customFormat="1" ht="25.5">
      <c r="B312" s="41" t="s">
        <v>102</v>
      </c>
      <c r="C312" s="32" t="s">
        <v>543</v>
      </c>
      <c r="D312" s="32" t="s">
        <v>546</v>
      </c>
      <c r="E312" s="52" t="s">
        <v>103</v>
      </c>
      <c r="F312" s="52"/>
      <c r="G312" s="52"/>
      <c r="H312" s="35">
        <f>H313</f>
        <v>73</v>
      </c>
      <c r="I312" s="124"/>
      <c r="J312" s="105">
        <f t="shared" si="11"/>
        <v>73</v>
      </c>
      <c r="K312" s="125"/>
      <c r="L312" s="35">
        <f t="shared" si="10"/>
        <v>73</v>
      </c>
    </row>
    <row r="313" spans="2:12" s="40" customFormat="1" ht="12.75">
      <c r="B313" s="51" t="s">
        <v>592</v>
      </c>
      <c r="C313" s="32" t="s">
        <v>543</v>
      </c>
      <c r="D313" s="32" t="s">
        <v>546</v>
      </c>
      <c r="E313" s="52" t="s">
        <v>103</v>
      </c>
      <c r="F313" s="32" t="s">
        <v>593</v>
      </c>
      <c r="G313" s="32"/>
      <c r="H313" s="35">
        <f>H314</f>
        <v>73</v>
      </c>
      <c r="I313" s="124"/>
      <c r="J313" s="105">
        <f t="shared" si="11"/>
        <v>73</v>
      </c>
      <c r="K313" s="125"/>
      <c r="L313" s="35">
        <f t="shared" si="10"/>
        <v>73</v>
      </c>
    </row>
    <row r="314" spans="2:12" s="40" customFormat="1" ht="12.75">
      <c r="B314" s="51" t="s">
        <v>594</v>
      </c>
      <c r="C314" s="32" t="s">
        <v>543</v>
      </c>
      <c r="D314" s="32" t="s">
        <v>546</v>
      </c>
      <c r="E314" s="52" t="s">
        <v>103</v>
      </c>
      <c r="F314" s="32" t="s">
        <v>595</v>
      </c>
      <c r="G314" s="32"/>
      <c r="H314" s="35">
        <f>H315</f>
        <v>73</v>
      </c>
      <c r="I314" s="124"/>
      <c r="J314" s="105">
        <f t="shared" si="11"/>
        <v>73</v>
      </c>
      <c r="K314" s="125"/>
      <c r="L314" s="35">
        <f t="shared" si="10"/>
        <v>73</v>
      </c>
    </row>
    <row r="315" spans="2:12" s="40" customFormat="1" ht="12.75">
      <c r="B315" s="41" t="s">
        <v>580</v>
      </c>
      <c r="C315" s="32" t="s">
        <v>543</v>
      </c>
      <c r="D315" s="32" t="s">
        <v>546</v>
      </c>
      <c r="E315" s="52" t="s">
        <v>103</v>
      </c>
      <c r="F315" s="32" t="s">
        <v>595</v>
      </c>
      <c r="G315" s="32" t="s">
        <v>569</v>
      </c>
      <c r="H315" s="35">
        <v>73</v>
      </c>
      <c r="I315" s="124"/>
      <c r="J315" s="105">
        <f t="shared" si="11"/>
        <v>73</v>
      </c>
      <c r="K315" s="125"/>
      <c r="L315" s="35">
        <f t="shared" si="10"/>
        <v>73</v>
      </c>
    </row>
    <row r="316" spans="2:12" s="40" customFormat="1" ht="25.5">
      <c r="B316" s="41" t="s">
        <v>104</v>
      </c>
      <c r="C316" s="32" t="s">
        <v>543</v>
      </c>
      <c r="D316" s="32" t="s">
        <v>546</v>
      </c>
      <c r="E316" s="32" t="s">
        <v>105</v>
      </c>
      <c r="F316" s="32"/>
      <c r="G316" s="32"/>
      <c r="H316" s="35">
        <f>H317</f>
        <v>1</v>
      </c>
      <c r="I316" s="124"/>
      <c r="J316" s="105">
        <f t="shared" si="11"/>
        <v>1</v>
      </c>
      <c r="K316" s="125"/>
      <c r="L316" s="35">
        <f t="shared" si="10"/>
        <v>1</v>
      </c>
    </row>
    <row r="317" spans="2:12" s="40" customFormat="1" ht="25.5">
      <c r="B317" s="41" t="s">
        <v>106</v>
      </c>
      <c r="C317" s="32" t="s">
        <v>543</v>
      </c>
      <c r="D317" s="32" t="s">
        <v>546</v>
      </c>
      <c r="E317" s="32" t="s">
        <v>107</v>
      </c>
      <c r="F317" s="32"/>
      <c r="G317" s="32"/>
      <c r="H317" s="35">
        <f>H318</f>
        <v>1</v>
      </c>
      <c r="I317" s="124"/>
      <c r="J317" s="105">
        <f t="shared" si="11"/>
        <v>1</v>
      </c>
      <c r="K317" s="125"/>
      <c r="L317" s="35">
        <f t="shared" si="10"/>
        <v>1</v>
      </c>
    </row>
    <row r="318" spans="2:12" s="40" customFormat="1" ht="12.75">
      <c r="B318" s="51" t="s">
        <v>592</v>
      </c>
      <c r="C318" s="32" t="s">
        <v>543</v>
      </c>
      <c r="D318" s="32" t="s">
        <v>546</v>
      </c>
      <c r="E318" s="32" t="s">
        <v>107</v>
      </c>
      <c r="F318" s="32" t="s">
        <v>593</v>
      </c>
      <c r="G318" s="32"/>
      <c r="H318" s="35">
        <f>H319</f>
        <v>1</v>
      </c>
      <c r="I318" s="124"/>
      <c r="J318" s="105">
        <f t="shared" si="11"/>
        <v>1</v>
      </c>
      <c r="K318" s="125"/>
      <c r="L318" s="35">
        <f t="shared" si="10"/>
        <v>1</v>
      </c>
    </row>
    <row r="319" spans="2:12" s="40" customFormat="1" ht="12.75">
      <c r="B319" s="51" t="s">
        <v>594</v>
      </c>
      <c r="C319" s="32" t="s">
        <v>543</v>
      </c>
      <c r="D319" s="32" t="s">
        <v>546</v>
      </c>
      <c r="E319" s="32" t="s">
        <v>107</v>
      </c>
      <c r="F319" s="32" t="s">
        <v>595</v>
      </c>
      <c r="G319" s="32"/>
      <c r="H319" s="35">
        <f>H320</f>
        <v>1</v>
      </c>
      <c r="I319" s="124"/>
      <c r="J319" s="105">
        <f t="shared" si="11"/>
        <v>1</v>
      </c>
      <c r="K319" s="125"/>
      <c r="L319" s="35">
        <f t="shared" si="10"/>
        <v>1</v>
      </c>
    </row>
    <row r="320" spans="2:12" s="40" customFormat="1" ht="12.75">
      <c r="B320" s="41" t="s">
        <v>580</v>
      </c>
      <c r="C320" s="32" t="s">
        <v>543</v>
      </c>
      <c r="D320" s="32" t="s">
        <v>546</v>
      </c>
      <c r="E320" s="32" t="s">
        <v>107</v>
      </c>
      <c r="F320" s="32" t="s">
        <v>595</v>
      </c>
      <c r="G320" s="32" t="s">
        <v>569</v>
      </c>
      <c r="H320" s="35">
        <v>1</v>
      </c>
      <c r="I320" s="124"/>
      <c r="J320" s="105">
        <f t="shared" si="11"/>
        <v>1</v>
      </c>
      <c r="K320" s="125"/>
      <c r="L320" s="35">
        <f t="shared" si="10"/>
        <v>1</v>
      </c>
    </row>
    <row r="321" spans="2:12" s="40" customFormat="1" ht="25.5">
      <c r="B321" s="41" t="s">
        <v>579</v>
      </c>
      <c r="C321" s="32" t="s">
        <v>543</v>
      </c>
      <c r="D321" s="32" t="s">
        <v>546</v>
      </c>
      <c r="E321" s="32" t="s">
        <v>108</v>
      </c>
      <c r="F321" s="32"/>
      <c r="G321" s="32"/>
      <c r="H321" s="35">
        <f>H322</f>
        <v>1082.2</v>
      </c>
      <c r="I321" s="124"/>
      <c r="J321" s="105">
        <f t="shared" si="11"/>
        <v>1082.2</v>
      </c>
      <c r="K321" s="125"/>
      <c r="L321" s="35">
        <f t="shared" si="10"/>
        <v>1082.2</v>
      </c>
    </row>
    <row r="322" spans="2:12" s="40" customFormat="1" ht="25.5">
      <c r="B322" s="41" t="s">
        <v>578</v>
      </c>
      <c r="C322" s="32" t="s">
        <v>543</v>
      </c>
      <c r="D322" s="32" t="s">
        <v>546</v>
      </c>
      <c r="E322" s="32" t="s">
        <v>109</v>
      </c>
      <c r="F322" s="31"/>
      <c r="G322" s="32"/>
      <c r="H322" s="35">
        <f>H323+H326+H329</f>
        <v>1082.2</v>
      </c>
      <c r="I322" s="124"/>
      <c r="J322" s="105">
        <f t="shared" si="11"/>
        <v>1082.2</v>
      </c>
      <c r="K322" s="93">
        <f>K323+K326+K329</f>
        <v>0</v>
      </c>
      <c r="L322" s="35">
        <f t="shared" si="10"/>
        <v>1082.2</v>
      </c>
    </row>
    <row r="323" spans="2:12" s="40" customFormat="1" ht="12.75">
      <c r="B323" s="51" t="s">
        <v>592</v>
      </c>
      <c r="C323" s="32" t="s">
        <v>543</v>
      </c>
      <c r="D323" s="32" t="s">
        <v>546</v>
      </c>
      <c r="E323" s="32" t="s">
        <v>109</v>
      </c>
      <c r="F323" s="32" t="s">
        <v>593</v>
      </c>
      <c r="G323" s="32"/>
      <c r="H323" s="35">
        <f>H324</f>
        <v>34.8</v>
      </c>
      <c r="I323" s="124"/>
      <c r="J323" s="105">
        <f t="shared" si="11"/>
        <v>34.8</v>
      </c>
      <c r="K323" s="93">
        <f>K324</f>
        <v>-18.6</v>
      </c>
      <c r="L323" s="35">
        <f t="shared" si="10"/>
        <v>16.199999999999996</v>
      </c>
    </row>
    <row r="324" spans="2:12" s="40" customFormat="1" ht="12.75">
      <c r="B324" s="51" t="s">
        <v>594</v>
      </c>
      <c r="C324" s="32" t="s">
        <v>543</v>
      </c>
      <c r="D324" s="32" t="s">
        <v>546</v>
      </c>
      <c r="E324" s="32" t="s">
        <v>109</v>
      </c>
      <c r="F324" s="32" t="s">
        <v>595</v>
      </c>
      <c r="G324" s="32"/>
      <c r="H324" s="35">
        <f>H325</f>
        <v>34.8</v>
      </c>
      <c r="I324" s="124"/>
      <c r="J324" s="105">
        <f t="shared" si="11"/>
        <v>34.8</v>
      </c>
      <c r="K324" s="93">
        <f>K325</f>
        <v>-18.6</v>
      </c>
      <c r="L324" s="35">
        <f t="shared" si="10"/>
        <v>16.199999999999996</v>
      </c>
    </row>
    <row r="325" spans="2:14" s="40" customFormat="1" ht="12.75">
      <c r="B325" s="41" t="s">
        <v>580</v>
      </c>
      <c r="C325" s="32" t="s">
        <v>543</v>
      </c>
      <c r="D325" s="32" t="s">
        <v>546</v>
      </c>
      <c r="E325" s="32" t="s">
        <v>109</v>
      </c>
      <c r="F325" s="32" t="s">
        <v>595</v>
      </c>
      <c r="G325" s="32" t="s">
        <v>569</v>
      </c>
      <c r="H325" s="35">
        <v>34.8</v>
      </c>
      <c r="I325" s="124"/>
      <c r="J325" s="105">
        <f t="shared" si="11"/>
        <v>34.8</v>
      </c>
      <c r="K325" s="93">
        <v>-18.6</v>
      </c>
      <c r="L325" s="35">
        <f t="shared" si="10"/>
        <v>16.199999999999996</v>
      </c>
      <c r="N325" s="330"/>
    </row>
    <row r="326" spans="2:12" s="40" customFormat="1" ht="12.75">
      <c r="B326" s="51" t="s">
        <v>84</v>
      </c>
      <c r="C326" s="32" t="s">
        <v>543</v>
      </c>
      <c r="D326" s="32" t="s">
        <v>546</v>
      </c>
      <c r="E326" s="32" t="s">
        <v>109</v>
      </c>
      <c r="F326" s="52">
        <v>300</v>
      </c>
      <c r="G326" s="32"/>
      <c r="H326" s="35">
        <f>H327</f>
        <v>297.7</v>
      </c>
      <c r="I326" s="124"/>
      <c r="J326" s="105">
        <f t="shared" si="11"/>
        <v>297.7</v>
      </c>
      <c r="K326" s="93">
        <f>K327</f>
        <v>-229.1</v>
      </c>
      <c r="L326" s="35">
        <f t="shared" si="10"/>
        <v>68.6</v>
      </c>
    </row>
    <row r="327" spans="2:12" s="40" customFormat="1" ht="12.75">
      <c r="B327" s="51" t="s">
        <v>317</v>
      </c>
      <c r="C327" s="32" t="s">
        <v>543</v>
      </c>
      <c r="D327" s="32" t="s">
        <v>546</v>
      </c>
      <c r="E327" s="32" t="s">
        <v>109</v>
      </c>
      <c r="F327" s="52">
        <v>320</v>
      </c>
      <c r="G327" s="32"/>
      <c r="H327" s="35">
        <f>H328</f>
        <v>297.7</v>
      </c>
      <c r="I327" s="124"/>
      <c r="J327" s="105">
        <f t="shared" si="11"/>
        <v>297.7</v>
      </c>
      <c r="K327" s="93">
        <f>K328</f>
        <v>-229.1</v>
      </c>
      <c r="L327" s="35">
        <f t="shared" si="10"/>
        <v>68.6</v>
      </c>
    </row>
    <row r="328" spans="2:12" s="40" customFormat="1" ht="12.75">
      <c r="B328" s="41" t="s">
        <v>580</v>
      </c>
      <c r="C328" s="32" t="s">
        <v>543</v>
      </c>
      <c r="D328" s="32" t="s">
        <v>546</v>
      </c>
      <c r="E328" s="32" t="s">
        <v>109</v>
      </c>
      <c r="F328" s="52">
        <v>320</v>
      </c>
      <c r="G328" s="32" t="s">
        <v>569</v>
      </c>
      <c r="H328" s="35">
        <v>297.7</v>
      </c>
      <c r="I328" s="124"/>
      <c r="J328" s="105">
        <f t="shared" si="11"/>
        <v>297.7</v>
      </c>
      <c r="K328" s="93">
        <v>-229.1</v>
      </c>
      <c r="L328" s="35">
        <f t="shared" si="10"/>
        <v>68.6</v>
      </c>
    </row>
    <row r="329" spans="2:12" s="40" customFormat="1" ht="25.5">
      <c r="B329" s="41" t="s">
        <v>45</v>
      </c>
      <c r="C329" s="32" t="s">
        <v>543</v>
      </c>
      <c r="D329" s="32" t="s">
        <v>546</v>
      </c>
      <c r="E329" s="32" t="s">
        <v>109</v>
      </c>
      <c r="F329" s="32" t="s">
        <v>46</v>
      </c>
      <c r="G329" s="32"/>
      <c r="H329" s="35">
        <f>H330</f>
        <v>749.7</v>
      </c>
      <c r="I329" s="124"/>
      <c r="J329" s="105">
        <f t="shared" si="11"/>
        <v>749.7</v>
      </c>
      <c r="K329" s="93">
        <f>K330</f>
        <v>247.7</v>
      </c>
      <c r="L329" s="35">
        <f t="shared" si="10"/>
        <v>997.4000000000001</v>
      </c>
    </row>
    <row r="330" spans="2:12" s="40" customFormat="1" ht="25.5">
      <c r="B330" s="41" t="s">
        <v>439</v>
      </c>
      <c r="C330" s="32" t="s">
        <v>543</v>
      </c>
      <c r="D330" s="32" t="s">
        <v>546</v>
      </c>
      <c r="E330" s="32" t="s">
        <v>109</v>
      </c>
      <c r="F330" s="32" t="s">
        <v>438</v>
      </c>
      <c r="G330" s="32"/>
      <c r="H330" s="35">
        <f>H331</f>
        <v>749.7</v>
      </c>
      <c r="I330" s="124"/>
      <c r="J330" s="105">
        <f t="shared" si="11"/>
        <v>749.7</v>
      </c>
      <c r="K330" s="93">
        <f>K331</f>
        <v>247.7</v>
      </c>
      <c r="L330" s="35">
        <f t="shared" si="10"/>
        <v>997.4000000000001</v>
      </c>
    </row>
    <row r="331" spans="2:12" s="40" customFormat="1" ht="12.75">
      <c r="B331" s="41" t="s">
        <v>580</v>
      </c>
      <c r="C331" s="32" t="s">
        <v>543</v>
      </c>
      <c r="D331" s="32" t="s">
        <v>546</v>
      </c>
      <c r="E331" s="32" t="s">
        <v>109</v>
      </c>
      <c r="F331" s="32" t="s">
        <v>438</v>
      </c>
      <c r="G331" s="32" t="s">
        <v>569</v>
      </c>
      <c r="H331" s="35">
        <v>749.7</v>
      </c>
      <c r="I331" s="124"/>
      <c r="J331" s="105">
        <f t="shared" si="11"/>
        <v>749.7</v>
      </c>
      <c r="K331" s="93">
        <v>247.7</v>
      </c>
      <c r="L331" s="35">
        <f t="shared" si="10"/>
        <v>997.4000000000001</v>
      </c>
    </row>
    <row r="332" spans="2:12" s="40" customFormat="1" ht="38.25">
      <c r="B332" s="36" t="s">
        <v>77</v>
      </c>
      <c r="C332" s="32" t="s">
        <v>543</v>
      </c>
      <c r="D332" s="32" t="s">
        <v>546</v>
      </c>
      <c r="E332" s="120" t="s">
        <v>76</v>
      </c>
      <c r="F332" s="32"/>
      <c r="G332" s="32"/>
      <c r="H332" s="35">
        <f>H333</f>
        <v>60</v>
      </c>
      <c r="I332" s="105">
        <f>I333</f>
        <v>0</v>
      </c>
      <c r="J332" s="105">
        <f t="shared" si="11"/>
        <v>60</v>
      </c>
      <c r="K332" s="93"/>
      <c r="L332" s="35">
        <f t="shared" si="10"/>
        <v>60</v>
      </c>
    </row>
    <row r="333" spans="2:12" s="40" customFormat="1" ht="25.5">
      <c r="B333" s="41" t="s">
        <v>45</v>
      </c>
      <c r="C333" s="32" t="s">
        <v>543</v>
      </c>
      <c r="D333" s="32" t="s">
        <v>546</v>
      </c>
      <c r="E333" s="120" t="s">
        <v>76</v>
      </c>
      <c r="F333" s="32" t="s">
        <v>46</v>
      </c>
      <c r="G333" s="32"/>
      <c r="H333" s="35">
        <f>H334</f>
        <v>60</v>
      </c>
      <c r="I333" s="105">
        <f>I334+I336</f>
        <v>0</v>
      </c>
      <c r="J333" s="105">
        <f t="shared" si="11"/>
        <v>60</v>
      </c>
      <c r="K333" s="125"/>
      <c r="L333" s="35">
        <f t="shared" si="10"/>
        <v>60</v>
      </c>
    </row>
    <row r="334" spans="2:12" s="40" customFormat="1" ht="25.5">
      <c r="B334" s="41" t="s">
        <v>439</v>
      </c>
      <c r="C334" s="32" t="s">
        <v>543</v>
      </c>
      <c r="D334" s="32" t="s">
        <v>546</v>
      </c>
      <c r="E334" s="120" t="s">
        <v>76</v>
      </c>
      <c r="F334" s="32" t="s">
        <v>438</v>
      </c>
      <c r="G334" s="32"/>
      <c r="H334" s="35">
        <f>H335</f>
        <v>60</v>
      </c>
      <c r="I334" s="105">
        <f>I335</f>
        <v>-9</v>
      </c>
      <c r="J334" s="105">
        <f t="shared" si="11"/>
        <v>51</v>
      </c>
      <c r="K334" s="125"/>
      <c r="L334" s="35">
        <f t="shared" si="10"/>
        <v>51</v>
      </c>
    </row>
    <row r="335" spans="2:12" s="40" customFormat="1" ht="12.75">
      <c r="B335" s="41" t="s">
        <v>580</v>
      </c>
      <c r="C335" s="32" t="s">
        <v>543</v>
      </c>
      <c r="D335" s="32" t="s">
        <v>546</v>
      </c>
      <c r="E335" s="120" t="s">
        <v>76</v>
      </c>
      <c r="F335" s="32" t="s">
        <v>438</v>
      </c>
      <c r="G335" s="32" t="s">
        <v>569</v>
      </c>
      <c r="H335" s="35">
        <v>60</v>
      </c>
      <c r="I335" s="105">
        <v>-9</v>
      </c>
      <c r="J335" s="105">
        <f t="shared" si="11"/>
        <v>51</v>
      </c>
      <c r="K335" s="125"/>
      <c r="L335" s="35">
        <f t="shared" si="10"/>
        <v>51</v>
      </c>
    </row>
    <row r="336" spans="2:12" s="40" customFormat="1" ht="12.75">
      <c r="B336" s="41" t="s">
        <v>158</v>
      </c>
      <c r="C336" s="32" t="s">
        <v>543</v>
      </c>
      <c r="D336" s="32" t="s">
        <v>546</v>
      </c>
      <c r="E336" s="120" t="s">
        <v>76</v>
      </c>
      <c r="F336" s="32" t="s">
        <v>159</v>
      </c>
      <c r="G336" s="32"/>
      <c r="H336" s="35"/>
      <c r="I336" s="105">
        <f>I337</f>
        <v>9</v>
      </c>
      <c r="J336" s="105">
        <f t="shared" si="11"/>
        <v>9</v>
      </c>
      <c r="K336" s="125"/>
      <c r="L336" s="35">
        <f t="shared" si="10"/>
        <v>9</v>
      </c>
    </row>
    <row r="337" spans="2:12" s="40" customFormat="1" ht="12.75">
      <c r="B337" s="41" t="s">
        <v>580</v>
      </c>
      <c r="C337" s="32" t="s">
        <v>543</v>
      </c>
      <c r="D337" s="32" t="s">
        <v>546</v>
      </c>
      <c r="E337" s="120" t="s">
        <v>76</v>
      </c>
      <c r="F337" s="32" t="s">
        <v>159</v>
      </c>
      <c r="G337" s="32" t="s">
        <v>569</v>
      </c>
      <c r="H337" s="35"/>
      <c r="I337" s="105">
        <v>9</v>
      </c>
      <c r="J337" s="105">
        <f t="shared" si="11"/>
        <v>9</v>
      </c>
      <c r="K337" s="125"/>
      <c r="L337" s="35">
        <f t="shared" si="10"/>
        <v>9</v>
      </c>
    </row>
    <row r="338" spans="2:12" s="40" customFormat="1" ht="25.5">
      <c r="B338" s="41" t="s">
        <v>110</v>
      </c>
      <c r="C338" s="32" t="s">
        <v>543</v>
      </c>
      <c r="D338" s="32" t="s">
        <v>546</v>
      </c>
      <c r="E338" s="52" t="s">
        <v>111</v>
      </c>
      <c r="F338" s="52"/>
      <c r="G338" s="52"/>
      <c r="H338" s="35">
        <f>H339+H344+H349</f>
        <v>65</v>
      </c>
      <c r="I338" s="124"/>
      <c r="J338" s="105">
        <f t="shared" si="11"/>
        <v>65</v>
      </c>
      <c r="K338" s="125"/>
      <c r="L338" s="35">
        <f t="shared" si="10"/>
        <v>65</v>
      </c>
    </row>
    <row r="339" spans="2:12" s="40" customFormat="1" ht="38.25">
      <c r="B339" s="41" t="s">
        <v>112</v>
      </c>
      <c r="C339" s="32" t="s">
        <v>543</v>
      </c>
      <c r="D339" s="32" t="s">
        <v>546</v>
      </c>
      <c r="E339" s="52" t="s">
        <v>113</v>
      </c>
      <c r="F339" s="52"/>
      <c r="G339" s="52"/>
      <c r="H339" s="35">
        <f>H340</f>
        <v>35.5</v>
      </c>
      <c r="I339" s="124"/>
      <c r="J339" s="105">
        <f t="shared" si="11"/>
        <v>35.5</v>
      </c>
      <c r="K339" s="125"/>
      <c r="L339" s="35">
        <f t="shared" si="10"/>
        <v>35.5</v>
      </c>
    </row>
    <row r="340" spans="2:12" ht="38.25">
      <c r="B340" s="41" t="s">
        <v>114</v>
      </c>
      <c r="C340" s="32" t="s">
        <v>543</v>
      </c>
      <c r="D340" s="32" t="s">
        <v>546</v>
      </c>
      <c r="E340" s="52" t="s">
        <v>115</v>
      </c>
      <c r="F340" s="32"/>
      <c r="G340" s="32"/>
      <c r="H340" s="35">
        <f>H341</f>
        <v>35.5</v>
      </c>
      <c r="I340" s="105"/>
      <c r="J340" s="105">
        <f t="shared" si="11"/>
        <v>35.5</v>
      </c>
      <c r="K340" s="93"/>
      <c r="L340" s="35">
        <f t="shared" si="10"/>
        <v>35.5</v>
      </c>
    </row>
    <row r="341" spans="2:12" ht="12.75">
      <c r="B341" s="51" t="s">
        <v>592</v>
      </c>
      <c r="C341" s="32" t="s">
        <v>543</v>
      </c>
      <c r="D341" s="32" t="s">
        <v>546</v>
      </c>
      <c r="E341" s="52" t="s">
        <v>115</v>
      </c>
      <c r="F341" s="32" t="s">
        <v>593</v>
      </c>
      <c r="G341" s="32"/>
      <c r="H341" s="35">
        <f>H342</f>
        <v>35.5</v>
      </c>
      <c r="I341" s="105"/>
      <c r="J341" s="105">
        <f t="shared" si="11"/>
        <v>35.5</v>
      </c>
      <c r="K341" s="93"/>
      <c r="L341" s="35">
        <f t="shared" si="10"/>
        <v>35.5</v>
      </c>
    </row>
    <row r="342" spans="2:12" ht="12.75">
      <c r="B342" s="51" t="s">
        <v>594</v>
      </c>
      <c r="C342" s="32" t="s">
        <v>543</v>
      </c>
      <c r="D342" s="32" t="s">
        <v>546</v>
      </c>
      <c r="E342" s="52" t="s">
        <v>115</v>
      </c>
      <c r="F342" s="32" t="s">
        <v>595</v>
      </c>
      <c r="G342" s="32"/>
      <c r="H342" s="35">
        <f>H343</f>
        <v>35.5</v>
      </c>
      <c r="I342" s="105"/>
      <c r="J342" s="105">
        <f t="shared" si="11"/>
        <v>35.5</v>
      </c>
      <c r="K342" s="93"/>
      <c r="L342" s="35">
        <f aca="true" t="shared" si="12" ref="L342:L422">J342+K342</f>
        <v>35.5</v>
      </c>
    </row>
    <row r="343" spans="2:12" ht="12.75">
      <c r="B343" s="41" t="s">
        <v>580</v>
      </c>
      <c r="C343" s="32" t="s">
        <v>543</v>
      </c>
      <c r="D343" s="32" t="s">
        <v>546</v>
      </c>
      <c r="E343" s="52" t="s">
        <v>115</v>
      </c>
      <c r="F343" s="32" t="s">
        <v>595</v>
      </c>
      <c r="G343" s="32" t="s">
        <v>569</v>
      </c>
      <c r="H343" s="42">
        <v>35.5</v>
      </c>
      <c r="I343" s="105"/>
      <c r="J343" s="105">
        <f t="shared" si="11"/>
        <v>35.5</v>
      </c>
      <c r="K343" s="93"/>
      <c r="L343" s="35">
        <f t="shared" si="12"/>
        <v>35.5</v>
      </c>
    </row>
    <row r="344" spans="2:12" ht="25.5">
      <c r="B344" s="41" t="s">
        <v>116</v>
      </c>
      <c r="C344" s="32" t="s">
        <v>543</v>
      </c>
      <c r="D344" s="32" t="s">
        <v>546</v>
      </c>
      <c r="E344" s="52" t="s">
        <v>117</v>
      </c>
      <c r="F344" s="32"/>
      <c r="G344" s="32"/>
      <c r="H344" s="35">
        <f>H345</f>
        <v>18</v>
      </c>
      <c r="I344" s="105"/>
      <c r="J344" s="105">
        <f t="shared" si="11"/>
        <v>18</v>
      </c>
      <c r="K344" s="93"/>
      <c r="L344" s="35">
        <f t="shared" si="12"/>
        <v>18</v>
      </c>
    </row>
    <row r="345" spans="2:12" ht="38.25">
      <c r="B345" s="41" t="s">
        <v>118</v>
      </c>
      <c r="C345" s="32" t="s">
        <v>543</v>
      </c>
      <c r="D345" s="32" t="s">
        <v>546</v>
      </c>
      <c r="E345" s="52" t="s">
        <v>119</v>
      </c>
      <c r="F345" s="19"/>
      <c r="G345" s="32"/>
      <c r="H345" s="35">
        <f>H346</f>
        <v>18</v>
      </c>
      <c r="I345" s="105"/>
      <c r="J345" s="105">
        <f t="shared" si="11"/>
        <v>18</v>
      </c>
      <c r="K345" s="93"/>
      <c r="L345" s="35">
        <f t="shared" si="12"/>
        <v>18</v>
      </c>
    </row>
    <row r="346" spans="2:12" ht="12.75">
      <c r="B346" s="51" t="s">
        <v>592</v>
      </c>
      <c r="C346" s="32" t="s">
        <v>543</v>
      </c>
      <c r="D346" s="32" t="s">
        <v>546</v>
      </c>
      <c r="E346" s="52" t="s">
        <v>119</v>
      </c>
      <c r="F346" s="32" t="s">
        <v>593</v>
      </c>
      <c r="G346" s="32"/>
      <c r="H346" s="42">
        <f>H347</f>
        <v>18</v>
      </c>
      <c r="I346" s="105"/>
      <c r="J346" s="105">
        <f t="shared" si="11"/>
        <v>18</v>
      </c>
      <c r="K346" s="93"/>
      <c r="L346" s="35">
        <f t="shared" si="12"/>
        <v>18</v>
      </c>
    </row>
    <row r="347" spans="2:12" ht="12.75">
      <c r="B347" s="51" t="s">
        <v>594</v>
      </c>
      <c r="C347" s="32" t="s">
        <v>543</v>
      </c>
      <c r="D347" s="32" t="s">
        <v>546</v>
      </c>
      <c r="E347" s="52" t="s">
        <v>119</v>
      </c>
      <c r="F347" s="32" t="s">
        <v>595</v>
      </c>
      <c r="G347" s="32"/>
      <c r="H347" s="35">
        <f>H348</f>
        <v>18</v>
      </c>
      <c r="I347" s="105"/>
      <c r="J347" s="105">
        <f t="shared" si="11"/>
        <v>18</v>
      </c>
      <c r="K347" s="93"/>
      <c r="L347" s="35">
        <f t="shared" si="12"/>
        <v>18</v>
      </c>
    </row>
    <row r="348" spans="2:12" ht="12.75">
      <c r="B348" s="41" t="s">
        <v>580</v>
      </c>
      <c r="C348" s="32" t="s">
        <v>543</v>
      </c>
      <c r="D348" s="32" t="s">
        <v>546</v>
      </c>
      <c r="E348" s="52" t="s">
        <v>119</v>
      </c>
      <c r="F348" s="32" t="s">
        <v>595</v>
      </c>
      <c r="G348" s="32" t="s">
        <v>569</v>
      </c>
      <c r="H348" s="42">
        <v>18</v>
      </c>
      <c r="I348" s="105"/>
      <c r="J348" s="105">
        <f t="shared" si="11"/>
        <v>18</v>
      </c>
      <c r="K348" s="93"/>
      <c r="L348" s="35">
        <f t="shared" si="12"/>
        <v>18</v>
      </c>
    </row>
    <row r="349" spans="2:12" ht="38.25">
      <c r="B349" s="41" t="s">
        <v>120</v>
      </c>
      <c r="C349" s="32" t="s">
        <v>543</v>
      </c>
      <c r="D349" s="32" t="s">
        <v>546</v>
      </c>
      <c r="E349" s="52" t="s">
        <v>121</v>
      </c>
      <c r="F349" s="32"/>
      <c r="G349" s="32"/>
      <c r="H349" s="42">
        <f>H350</f>
        <v>11.5</v>
      </c>
      <c r="I349" s="105"/>
      <c r="J349" s="105">
        <f t="shared" si="11"/>
        <v>11.5</v>
      </c>
      <c r="K349" s="93"/>
      <c r="L349" s="35">
        <f t="shared" si="12"/>
        <v>11.5</v>
      </c>
    </row>
    <row r="350" spans="2:12" ht="38.25">
      <c r="B350" s="41" t="s">
        <v>122</v>
      </c>
      <c r="C350" s="32" t="s">
        <v>543</v>
      </c>
      <c r="D350" s="32" t="s">
        <v>546</v>
      </c>
      <c r="E350" s="52" t="s">
        <v>123</v>
      </c>
      <c r="F350" s="19"/>
      <c r="G350" s="32"/>
      <c r="H350" s="42">
        <f>H351</f>
        <v>11.5</v>
      </c>
      <c r="I350" s="105"/>
      <c r="J350" s="105">
        <f t="shared" si="11"/>
        <v>11.5</v>
      </c>
      <c r="K350" s="93"/>
      <c r="L350" s="35">
        <f t="shared" si="12"/>
        <v>11.5</v>
      </c>
    </row>
    <row r="351" spans="2:12" ht="12.75">
      <c r="B351" s="51" t="s">
        <v>592</v>
      </c>
      <c r="C351" s="32" t="s">
        <v>543</v>
      </c>
      <c r="D351" s="32" t="s">
        <v>546</v>
      </c>
      <c r="E351" s="52" t="s">
        <v>123</v>
      </c>
      <c r="F351" s="32" t="s">
        <v>593</v>
      </c>
      <c r="G351" s="32"/>
      <c r="H351" s="42">
        <f>H352</f>
        <v>11.5</v>
      </c>
      <c r="I351" s="105"/>
      <c r="J351" s="105">
        <f t="shared" si="11"/>
        <v>11.5</v>
      </c>
      <c r="K351" s="93"/>
      <c r="L351" s="35">
        <f t="shared" si="12"/>
        <v>11.5</v>
      </c>
    </row>
    <row r="352" spans="2:12" ht="12.75">
      <c r="B352" s="51" t="s">
        <v>594</v>
      </c>
      <c r="C352" s="32" t="s">
        <v>543</v>
      </c>
      <c r="D352" s="32" t="s">
        <v>546</v>
      </c>
      <c r="E352" s="52" t="s">
        <v>123</v>
      </c>
      <c r="F352" s="32" t="s">
        <v>595</v>
      </c>
      <c r="G352" s="32"/>
      <c r="H352" s="42">
        <f>H353</f>
        <v>11.5</v>
      </c>
      <c r="I352" s="105"/>
      <c r="J352" s="105">
        <f t="shared" si="11"/>
        <v>11.5</v>
      </c>
      <c r="K352" s="93"/>
      <c r="L352" s="35">
        <f t="shared" si="12"/>
        <v>11.5</v>
      </c>
    </row>
    <row r="353" spans="2:12" ht="12.75">
      <c r="B353" s="41" t="s">
        <v>580</v>
      </c>
      <c r="C353" s="32" t="s">
        <v>543</v>
      </c>
      <c r="D353" s="32" t="s">
        <v>546</v>
      </c>
      <c r="E353" s="52" t="s">
        <v>123</v>
      </c>
      <c r="F353" s="32" t="s">
        <v>595</v>
      </c>
      <c r="G353" s="32" t="s">
        <v>569</v>
      </c>
      <c r="H353" s="42">
        <v>11.5</v>
      </c>
      <c r="I353" s="105"/>
      <c r="J353" s="105">
        <f t="shared" si="11"/>
        <v>11.5</v>
      </c>
      <c r="K353" s="93"/>
      <c r="L353" s="35">
        <f t="shared" si="12"/>
        <v>11.5</v>
      </c>
    </row>
    <row r="354" spans="2:12" s="40" customFormat="1" ht="12.75">
      <c r="B354" s="96" t="s">
        <v>498</v>
      </c>
      <c r="C354" s="32" t="s">
        <v>543</v>
      </c>
      <c r="D354" s="32" t="s">
        <v>547</v>
      </c>
      <c r="E354" s="32"/>
      <c r="F354" s="32"/>
      <c r="G354" s="32"/>
      <c r="H354" s="35">
        <f>H355</f>
        <v>951.4</v>
      </c>
      <c r="I354" s="124"/>
      <c r="J354" s="105">
        <f t="shared" si="11"/>
        <v>951.4</v>
      </c>
      <c r="K354" s="125"/>
      <c r="L354" s="35">
        <f t="shared" si="12"/>
        <v>951.4</v>
      </c>
    </row>
    <row r="355" spans="2:12" s="40" customFormat="1" ht="12.75">
      <c r="B355" s="51" t="s">
        <v>582</v>
      </c>
      <c r="C355" s="32" t="s">
        <v>543</v>
      </c>
      <c r="D355" s="32" t="s">
        <v>547</v>
      </c>
      <c r="E355" s="32" t="s">
        <v>583</v>
      </c>
      <c r="F355" s="32"/>
      <c r="G355" s="32"/>
      <c r="H355" s="35">
        <f>H356</f>
        <v>951.4</v>
      </c>
      <c r="I355" s="124"/>
      <c r="J355" s="105">
        <f t="shared" si="11"/>
        <v>951.4</v>
      </c>
      <c r="K355" s="125"/>
      <c r="L355" s="35">
        <f t="shared" si="12"/>
        <v>951.4</v>
      </c>
    </row>
    <row r="356" spans="2:12" ht="38.25">
      <c r="B356" s="41" t="s">
        <v>175</v>
      </c>
      <c r="C356" s="32" t="s">
        <v>543</v>
      </c>
      <c r="D356" s="32" t="s">
        <v>547</v>
      </c>
      <c r="E356" s="32" t="s">
        <v>124</v>
      </c>
      <c r="F356" s="32"/>
      <c r="G356" s="32"/>
      <c r="H356" s="35">
        <f>H357+H360+H363</f>
        <v>951.4</v>
      </c>
      <c r="I356" s="105"/>
      <c r="J356" s="105">
        <f t="shared" si="11"/>
        <v>951.4</v>
      </c>
      <c r="K356" s="93"/>
      <c r="L356" s="35">
        <f t="shared" si="12"/>
        <v>951.4</v>
      </c>
    </row>
    <row r="357" spans="2:12" ht="38.25">
      <c r="B357" s="41" t="s">
        <v>585</v>
      </c>
      <c r="C357" s="32" t="s">
        <v>543</v>
      </c>
      <c r="D357" s="32" t="s">
        <v>547</v>
      </c>
      <c r="E357" s="32" t="s">
        <v>124</v>
      </c>
      <c r="F357" s="32" t="s">
        <v>396</v>
      </c>
      <c r="G357" s="32"/>
      <c r="H357" s="35">
        <f>H358</f>
        <v>743.3</v>
      </c>
      <c r="I357" s="105"/>
      <c r="J357" s="105">
        <f t="shared" si="11"/>
        <v>743.3</v>
      </c>
      <c r="K357" s="93"/>
      <c r="L357" s="35">
        <f t="shared" si="12"/>
        <v>743.3</v>
      </c>
    </row>
    <row r="358" spans="2:12" ht="12.75">
      <c r="B358" s="41" t="s">
        <v>586</v>
      </c>
      <c r="C358" s="32" t="s">
        <v>543</v>
      </c>
      <c r="D358" s="32" t="s">
        <v>547</v>
      </c>
      <c r="E358" s="32" t="s">
        <v>124</v>
      </c>
      <c r="F358" s="32" t="s">
        <v>587</v>
      </c>
      <c r="G358" s="32"/>
      <c r="H358" s="35">
        <f>H359</f>
        <v>743.3</v>
      </c>
      <c r="I358" s="105"/>
      <c r="J358" s="105">
        <f t="shared" si="11"/>
        <v>743.3</v>
      </c>
      <c r="K358" s="93"/>
      <c r="L358" s="35">
        <f t="shared" si="12"/>
        <v>743.3</v>
      </c>
    </row>
    <row r="359" spans="2:12" ht="12.75">
      <c r="B359" s="41" t="s">
        <v>580</v>
      </c>
      <c r="C359" s="32" t="s">
        <v>543</v>
      </c>
      <c r="D359" s="32" t="s">
        <v>547</v>
      </c>
      <c r="E359" s="32" t="s">
        <v>124</v>
      </c>
      <c r="F359" s="32" t="s">
        <v>587</v>
      </c>
      <c r="G359" s="32" t="s">
        <v>569</v>
      </c>
      <c r="H359" s="42">
        <v>743.3</v>
      </c>
      <c r="I359" s="105"/>
      <c r="J359" s="105">
        <f t="shared" si="11"/>
        <v>743.3</v>
      </c>
      <c r="K359" s="93"/>
      <c r="L359" s="35">
        <f t="shared" si="12"/>
        <v>743.3</v>
      </c>
    </row>
    <row r="360" spans="2:12" ht="12.75">
      <c r="B360" s="51" t="s">
        <v>592</v>
      </c>
      <c r="C360" s="32" t="s">
        <v>543</v>
      </c>
      <c r="D360" s="32" t="s">
        <v>547</v>
      </c>
      <c r="E360" s="32" t="s">
        <v>124</v>
      </c>
      <c r="F360" s="32" t="s">
        <v>593</v>
      </c>
      <c r="G360" s="32"/>
      <c r="H360" s="42">
        <f>H361</f>
        <v>207.4</v>
      </c>
      <c r="I360" s="105"/>
      <c r="J360" s="105">
        <f t="shared" si="11"/>
        <v>207.4</v>
      </c>
      <c r="K360" s="93"/>
      <c r="L360" s="35">
        <f t="shared" si="12"/>
        <v>207.4</v>
      </c>
    </row>
    <row r="361" spans="2:12" ht="12.75">
      <c r="B361" s="51" t="s">
        <v>594</v>
      </c>
      <c r="C361" s="32" t="s">
        <v>543</v>
      </c>
      <c r="D361" s="32" t="s">
        <v>547</v>
      </c>
      <c r="E361" s="32" t="s">
        <v>124</v>
      </c>
      <c r="F361" s="32" t="s">
        <v>595</v>
      </c>
      <c r="G361" s="32"/>
      <c r="H361" s="42">
        <f>H362</f>
        <v>207.4</v>
      </c>
      <c r="I361" s="105"/>
      <c r="J361" s="105">
        <f t="shared" si="11"/>
        <v>207.4</v>
      </c>
      <c r="K361" s="93"/>
      <c r="L361" s="35">
        <f t="shared" si="12"/>
        <v>207.4</v>
      </c>
    </row>
    <row r="362" spans="2:12" ht="12.75">
      <c r="B362" s="41" t="s">
        <v>580</v>
      </c>
      <c r="C362" s="32" t="s">
        <v>543</v>
      </c>
      <c r="D362" s="32" t="s">
        <v>547</v>
      </c>
      <c r="E362" s="32" t="s">
        <v>124</v>
      </c>
      <c r="F362" s="32" t="s">
        <v>595</v>
      </c>
      <c r="G362" s="32" t="s">
        <v>569</v>
      </c>
      <c r="H362" s="42">
        <v>207.4</v>
      </c>
      <c r="I362" s="105"/>
      <c r="J362" s="105">
        <f t="shared" si="11"/>
        <v>207.4</v>
      </c>
      <c r="K362" s="93"/>
      <c r="L362" s="35">
        <f t="shared" si="12"/>
        <v>207.4</v>
      </c>
    </row>
    <row r="363" spans="2:12" ht="12.75">
      <c r="B363" s="51" t="s">
        <v>597</v>
      </c>
      <c r="C363" s="32" t="s">
        <v>543</v>
      </c>
      <c r="D363" s="32" t="s">
        <v>547</v>
      </c>
      <c r="E363" s="32" t="s">
        <v>124</v>
      </c>
      <c r="F363" s="32" t="s">
        <v>282</v>
      </c>
      <c r="G363" s="32"/>
      <c r="H363" s="42">
        <f>H364</f>
        <v>0.7</v>
      </c>
      <c r="I363" s="105"/>
      <c r="J363" s="105">
        <f t="shared" si="11"/>
        <v>0.7</v>
      </c>
      <c r="K363" s="93"/>
      <c r="L363" s="35">
        <f t="shared" si="12"/>
        <v>0.7</v>
      </c>
    </row>
    <row r="364" spans="2:12" ht="12.75">
      <c r="B364" s="51" t="s">
        <v>598</v>
      </c>
      <c r="C364" s="32" t="s">
        <v>543</v>
      </c>
      <c r="D364" s="32" t="s">
        <v>547</v>
      </c>
      <c r="E364" s="32" t="s">
        <v>124</v>
      </c>
      <c r="F364" s="32" t="s">
        <v>599</v>
      </c>
      <c r="G364" s="32"/>
      <c r="H364" s="42">
        <f>H365</f>
        <v>0.7</v>
      </c>
      <c r="I364" s="105"/>
      <c r="J364" s="105">
        <f t="shared" si="11"/>
        <v>0.7</v>
      </c>
      <c r="K364" s="93"/>
      <c r="L364" s="35">
        <f t="shared" si="12"/>
        <v>0.7</v>
      </c>
    </row>
    <row r="365" spans="2:12" ht="12.75">
      <c r="B365" s="41" t="s">
        <v>580</v>
      </c>
      <c r="C365" s="32" t="s">
        <v>543</v>
      </c>
      <c r="D365" s="32" t="s">
        <v>547</v>
      </c>
      <c r="E365" s="32" t="s">
        <v>124</v>
      </c>
      <c r="F365" s="32" t="s">
        <v>599</v>
      </c>
      <c r="G365" s="32" t="s">
        <v>569</v>
      </c>
      <c r="H365" s="42">
        <v>0.7</v>
      </c>
      <c r="I365" s="105"/>
      <c r="J365" s="105">
        <f t="shared" si="11"/>
        <v>0.7</v>
      </c>
      <c r="K365" s="93"/>
      <c r="L365" s="35">
        <f t="shared" si="12"/>
        <v>0.7</v>
      </c>
    </row>
    <row r="366" spans="2:12" s="40" customFormat="1" ht="12.75">
      <c r="B366" s="61" t="s">
        <v>499</v>
      </c>
      <c r="C366" s="31" t="s">
        <v>548</v>
      </c>
      <c r="D366" s="31"/>
      <c r="E366" s="31"/>
      <c r="F366" s="31"/>
      <c r="G366" s="31"/>
      <c r="H366" s="33">
        <f>H371</f>
        <v>7693.8</v>
      </c>
      <c r="I366" s="124">
        <f>I372</f>
        <v>150</v>
      </c>
      <c r="J366" s="124">
        <f aca="true" t="shared" si="13" ref="J366:J455">H366+I366</f>
        <v>7843.8</v>
      </c>
      <c r="K366" s="124">
        <f>K371</f>
        <v>135.5</v>
      </c>
      <c r="L366" s="33">
        <f t="shared" si="12"/>
        <v>7979.3</v>
      </c>
    </row>
    <row r="367" spans="2:12" s="40" customFormat="1" ht="12.75">
      <c r="B367" s="51" t="s">
        <v>573</v>
      </c>
      <c r="C367" s="32"/>
      <c r="D367" s="32"/>
      <c r="E367" s="32"/>
      <c r="F367" s="32"/>
      <c r="G367" s="32" t="s">
        <v>568</v>
      </c>
      <c r="H367" s="35">
        <f>H387+H394+H398</f>
        <v>2456.3</v>
      </c>
      <c r="I367" s="124"/>
      <c r="J367" s="105">
        <f t="shared" si="13"/>
        <v>2456.3</v>
      </c>
      <c r="K367" s="93">
        <f>K387+K394+K398</f>
        <v>0</v>
      </c>
      <c r="L367" s="35">
        <f t="shared" si="12"/>
        <v>2456.3</v>
      </c>
    </row>
    <row r="368" spans="2:12" ht="12.75">
      <c r="B368" s="41" t="s">
        <v>580</v>
      </c>
      <c r="C368" s="32"/>
      <c r="D368" s="32"/>
      <c r="E368" s="32"/>
      <c r="F368" s="32"/>
      <c r="G368" s="32" t="s">
        <v>569</v>
      </c>
      <c r="H368" s="35">
        <f>H388+H390+H395+H399</f>
        <v>5237.5</v>
      </c>
      <c r="I368" s="105"/>
      <c r="J368" s="105">
        <f t="shared" si="13"/>
        <v>5237.5</v>
      </c>
      <c r="K368" s="93">
        <f>K388+K390+K395+K399</f>
        <v>15.7</v>
      </c>
      <c r="L368" s="35">
        <f t="shared" si="12"/>
        <v>5253.2</v>
      </c>
    </row>
    <row r="369" spans="2:12" ht="12.75">
      <c r="B369" s="41" t="s">
        <v>558</v>
      </c>
      <c r="C369" s="32"/>
      <c r="D369" s="32"/>
      <c r="E369" s="32"/>
      <c r="F369" s="32"/>
      <c r="G369" s="32" t="s">
        <v>212</v>
      </c>
      <c r="H369" s="35"/>
      <c r="I369" s="105">
        <f>I383</f>
        <v>150</v>
      </c>
      <c r="J369" s="105">
        <f t="shared" si="13"/>
        <v>150</v>
      </c>
      <c r="K369" s="93">
        <f>K383</f>
        <v>0</v>
      </c>
      <c r="L369" s="35">
        <f t="shared" si="12"/>
        <v>150</v>
      </c>
    </row>
    <row r="370" spans="2:12" ht="12.75">
      <c r="B370" s="51" t="s">
        <v>559</v>
      </c>
      <c r="C370" s="32"/>
      <c r="D370" s="32"/>
      <c r="E370" s="32"/>
      <c r="F370" s="32"/>
      <c r="G370" s="32" t="s">
        <v>572</v>
      </c>
      <c r="H370" s="35"/>
      <c r="I370" s="105"/>
      <c r="J370" s="105"/>
      <c r="K370" s="105">
        <f>K376+K380</f>
        <v>119.8</v>
      </c>
      <c r="L370" s="35">
        <f t="shared" si="12"/>
        <v>119.8</v>
      </c>
    </row>
    <row r="371" spans="2:12" s="40" customFormat="1" ht="12.75">
      <c r="B371" s="41" t="s">
        <v>500</v>
      </c>
      <c r="C371" s="32" t="s">
        <v>548</v>
      </c>
      <c r="D371" s="32" t="s">
        <v>549</v>
      </c>
      <c r="E371" s="32"/>
      <c r="F371" s="32"/>
      <c r="G371" s="32"/>
      <c r="H371" s="35">
        <f>H372</f>
        <v>7693.8</v>
      </c>
      <c r="I371" s="124"/>
      <c r="J371" s="105">
        <f t="shared" si="13"/>
        <v>7693.8</v>
      </c>
      <c r="K371" s="105">
        <f>K372</f>
        <v>135.5</v>
      </c>
      <c r="L371" s="35">
        <f t="shared" si="12"/>
        <v>7829.3</v>
      </c>
    </row>
    <row r="372" spans="2:12" s="40" customFormat="1" ht="12.75">
      <c r="B372" s="51" t="s">
        <v>582</v>
      </c>
      <c r="C372" s="32" t="s">
        <v>548</v>
      </c>
      <c r="D372" s="32" t="s">
        <v>549</v>
      </c>
      <c r="E372" s="32" t="s">
        <v>583</v>
      </c>
      <c r="F372" s="31"/>
      <c r="G372" s="31"/>
      <c r="H372" s="35">
        <f>H384+H391</f>
        <v>7693.8</v>
      </c>
      <c r="I372" s="105">
        <f>I381+I384+I391</f>
        <v>150</v>
      </c>
      <c r="J372" s="105">
        <f t="shared" si="13"/>
        <v>7843.8</v>
      </c>
      <c r="K372" s="105">
        <f>K373+K381+K384+K391+K377</f>
        <v>135.5</v>
      </c>
      <c r="L372" s="35">
        <f t="shared" si="12"/>
        <v>7979.3</v>
      </c>
    </row>
    <row r="373" spans="2:12" s="40" customFormat="1" ht="38.25">
      <c r="B373" s="41" t="s">
        <v>294</v>
      </c>
      <c r="C373" s="32" t="s">
        <v>548</v>
      </c>
      <c r="D373" s="32" t="s">
        <v>549</v>
      </c>
      <c r="E373" s="32" t="s">
        <v>293</v>
      </c>
      <c r="F373" s="32"/>
      <c r="G373" s="125"/>
      <c r="H373" s="32"/>
      <c r="I373" s="142"/>
      <c r="J373" s="141"/>
      <c r="K373" s="35">
        <f>K374</f>
        <v>19.8</v>
      </c>
      <c r="L373" s="35">
        <f t="shared" si="12"/>
        <v>19.8</v>
      </c>
    </row>
    <row r="374" spans="2:12" s="40" customFormat="1" ht="12.75">
      <c r="B374" s="51" t="s">
        <v>592</v>
      </c>
      <c r="C374" s="32" t="s">
        <v>548</v>
      </c>
      <c r="D374" s="32" t="s">
        <v>549</v>
      </c>
      <c r="E374" s="32" t="s">
        <v>293</v>
      </c>
      <c r="F374" s="32" t="s">
        <v>593</v>
      </c>
      <c r="G374" s="125"/>
      <c r="H374" s="32"/>
      <c r="I374" s="142"/>
      <c r="J374" s="141"/>
      <c r="K374" s="35">
        <f>K375</f>
        <v>19.8</v>
      </c>
      <c r="L374" s="35">
        <f t="shared" si="12"/>
        <v>19.8</v>
      </c>
    </row>
    <row r="375" spans="2:12" s="40" customFormat="1" ht="12.75">
      <c r="B375" s="51" t="s">
        <v>594</v>
      </c>
      <c r="C375" s="32" t="s">
        <v>548</v>
      </c>
      <c r="D375" s="32" t="s">
        <v>549</v>
      </c>
      <c r="E375" s="32" t="s">
        <v>293</v>
      </c>
      <c r="F375" s="32" t="s">
        <v>595</v>
      </c>
      <c r="G375" s="125"/>
      <c r="H375" s="32"/>
      <c r="I375" s="142"/>
      <c r="J375" s="141"/>
      <c r="K375" s="35">
        <f>K376</f>
        <v>19.8</v>
      </c>
      <c r="L375" s="35">
        <f t="shared" si="12"/>
        <v>19.8</v>
      </c>
    </row>
    <row r="376" spans="2:12" s="40" customFormat="1" ht="12.75">
      <c r="B376" s="51" t="s">
        <v>559</v>
      </c>
      <c r="C376" s="32" t="s">
        <v>548</v>
      </c>
      <c r="D376" s="32" t="s">
        <v>549</v>
      </c>
      <c r="E376" s="32" t="s">
        <v>293</v>
      </c>
      <c r="F376" s="32" t="s">
        <v>595</v>
      </c>
      <c r="G376" s="93">
        <v>4</v>
      </c>
      <c r="H376" s="32" t="s">
        <v>572</v>
      </c>
      <c r="I376" s="142"/>
      <c r="J376" s="141"/>
      <c r="K376" s="35">
        <v>19.8</v>
      </c>
      <c r="L376" s="35">
        <f t="shared" si="12"/>
        <v>19.8</v>
      </c>
    </row>
    <row r="377" spans="2:12" s="40" customFormat="1" ht="38.25">
      <c r="B377" s="51" t="s">
        <v>224</v>
      </c>
      <c r="C377" s="32" t="s">
        <v>548</v>
      </c>
      <c r="D377" s="32" t="s">
        <v>549</v>
      </c>
      <c r="E377" s="313" t="s">
        <v>223</v>
      </c>
      <c r="F377" s="324"/>
      <c r="G377" s="93"/>
      <c r="H377" s="32"/>
      <c r="I377" s="142"/>
      <c r="J377" s="141"/>
      <c r="K377" s="35">
        <f>K378</f>
        <v>100</v>
      </c>
      <c r="L377" s="35">
        <f t="shared" si="12"/>
        <v>100</v>
      </c>
    </row>
    <row r="378" spans="2:12" s="40" customFormat="1" ht="12.75">
      <c r="B378" s="51" t="s">
        <v>437</v>
      </c>
      <c r="C378" s="32" t="s">
        <v>548</v>
      </c>
      <c r="D378" s="32" t="s">
        <v>549</v>
      </c>
      <c r="E378" s="312" t="s">
        <v>223</v>
      </c>
      <c r="F378" s="329" t="s">
        <v>38</v>
      </c>
      <c r="G378" s="93"/>
      <c r="H378" s="32"/>
      <c r="I378" s="142"/>
      <c r="J378" s="141"/>
      <c r="K378" s="35">
        <f>K379</f>
        <v>100</v>
      </c>
      <c r="L378" s="35">
        <f t="shared" si="12"/>
        <v>100</v>
      </c>
    </row>
    <row r="379" spans="2:12" s="40" customFormat="1" ht="12.75">
      <c r="B379" s="41" t="s">
        <v>323</v>
      </c>
      <c r="C379" s="32" t="s">
        <v>548</v>
      </c>
      <c r="D379" s="32" t="s">
        <v>549</v>
      </c>
      <c r="E379" s="312" t="s">
        <v>223</v>
      </c>
      <c r="F379" s="324" t="s">
        <v>10</v>
      </c>
      <c r="G379" s="93"/>
      <c r="H379" s="32"/>
      <c r="I379" s="142"/>
      <c r="J379" s="141"/>
      <c r="K379" s="35">
        <f>K380</f>
        <v>100</v>
      </c>
      <c r="L379" s="35">
        <f t="shared" si="12"/>
        <v>100</v>
      </c>
    </row>
    <row r="380" spans="2:12" s="40" customFormat="1" ht="12.75">
      <c r="B380" s="41" t="s">
        <v>559</v>
      </c>
      <c r="C380" s="32" t="s">
        <v>548</v>
      </c>
      <c r="D380" s="32" t="s">
        <v>549</v>
      </c>
      <c r="E380" s="312" t="s">
        <v>223</v>
      </c>
      <c r="F380" s="324" t="s">
        <v>10</v>
      </c>
      <c r="G380" s="93">
        <v>4</v>
      </c>
      <c r="H380" s="32" t="s">
        <v>572</v>
      </c>
      <c r="I380" s="142"/>
      <c r="J380" s="141"/>
      <c r="K380" s="35">
        <v>100</v>
      </c>
      <c r="L380" s="35">
        <f t="shared" si="12"/>
        <v>100</v>
      </c>
    </row>
    <row r="381" spans="2:12" s="40" customFormat="1" ht="38.25">
      <c r="B381" s="51" t="s">
        <v>7</v>
      </c>
      <c r="C381" s="32" t="s">
        <v>548</v>
      </c>
      <c r="D381" s="32" t="s">
        <v>549</v>
      </c>
      <c r="E381" s="32" t="s">
        <v>6</v>
      </c>
      <c r="F381" s="31"/>
      <c r="G381" s="31"/>
      <c r="H381" s="105"/>
      <c r="I381" s="105">
        <v>150</v>
      </c>
      <c r="J381" s="105">
        <f t="shared" si="13"/>
        <v>150</v>
      </c>
      <c r="K381" s="125"/>
      <c r="L381" s="35">
        <f t="shared" si="12"/>
        <v>150</v>
      </c>
    </row>
    <row r="382" spans="2:12" s="40" customFormat="1" ht="12.75">
      <c r="B382" s="41" t="s">
        <v>158</v>
      </c>
      <c r="C382" s="32" t="s">
        <v>548</v>
      </c>
      <c r="D382" s="32" t="s">
        <v>549</v>
      </c>
      <c r="E382" s="32" t="s">
        <v>6</v>
      </c>
      <c r="F382" s="32" t="s">
        <v>159</v>
      </c>
      <c r="G382" s="32"/>
      <c r="H382" s="105"/>
      <c r="I382" s="105">
        <v>150</v>
      </c>
      <c r="J382" s="105">
        <f t="shared" si="13"/>
        <v>150</v>
      </c>
      <c r="K382" s="125"/>
      <c r="L382" s="35">
        <f t="shared" si="12"/>
        <v>150</v>
      </c>
    </row>
    <row r="383" spans="2:12" s="40" customFormat="1" ht="12.75">
      <c r="B383" s="41" t="s">
        <v>558</v>
      </c>
      <c r="C383" s="32" t="s">
        <v>548</v>
      </c>
      <c r="D383" s="32" t="s">
        <v>549</v>
      </c>
      <c r="E383" s="32" t="s">
        <v>6</v>
      </c>
      <c r="F383" s="32" t="s">
        <v>159</v>
      </c>
      <c r="G383" s="32" t="s">
        <v>212</v>
      </c>
      <c r="H383" s="105"/>
      <c r="I383" s="105">
        <v>150</v>
      </c>
      <c r="J383" s="105">
        <f t="shared" si="13"/>
        <v>150</v>
      </c>
      <c r="K383" s="125"/>
      <c r="L383" s="35">
        <f t="shared" si="12"/>
        <v>150</v>
      </c>
    </row>
    <row r="384" spans="2:12" ht="25.5">
      <c r="B384" s="41" t="s">
        <v>176</v>
      </c>
      <c r="C384" s="32" t="s">
        <v>548</v>
      </c>
      <c r="D384" s="32" t="s">
        <v>549</v>
      </c>
      <c r="E384" s="32" t="s">
        <v>125</v>
      </c>
      <c r="F384" s="32"/>
      <c r="G384" s="32"/>
      <c r="H384" s="35">
        <f>H385</f>
        <v>3476</v>
      </c>
      <c r="I384" s="105"/>
      <c r="J384" s="105">
        <f t="shared" si="13"/>
        <v>3476</v>
      </c>
      <c r="K384" s="93"/>
      <c r="L384" s="35">
        <f t="shared" si="12"/>
        <v>3476</v>
      </c>
    </row>
    <row r="385" spans="2:12" ht="25.5">
      <c r="B385" s="41" t="s">
        <v>45</v>
      </c>
      <c r="C385" s="32" t="s">
        <v>548</v>
      </c>
      <c r="D385" s="32" t="s">
        <v>549</v>
      </c>
      <c r="E385" s="32" t="s">
        <v>125</v>
      </c>
      <c r="F385" s="32" t="s">
        <v>46</v>
      </c>
      <c r="G385" s="32"/>
      <c r="H385" s="35">
        <f>H386+H389</f>
        <v>3476</v>
      </c>
      <c r="I385" s="105"/>
      <c r="J385" s="105">
        <f t="shared" si="13"/>
        <v>3476</v>
      </c>
      <c r="K385" s="93"/>
      <c r="L385" s="35">
        <f t="shared" si="12"/>
        <v>3476</v>
      </c>
    </row>
    <row r="386" spans="2:12" ht="25.5">
      <c r="B386" s="41" t="s">
        <v>439</v>
      </c>
      <c r="C386" s="32" t="s">
        <v>548</v>
      </c>
      <c r="D386" s="32" t="s">
        <v>549</v>
      </c>
      <c r="E386" s="32" t="s">
        <v>125</v>
      </c>
      <c r="F386" s="32" t="s">
        <v>438</v>
      </c>
      <c r="G386" s="32"/>
      <c r="H386" s="35">
        <f>H387+H388</f>
        <v>3438.5</v>
      </c>
      <c r="I386" s="105"/>
      <c r="J386" s="105">
        <f t="shared" si="13"/>
        <v>3438.5</v>
      </c>
      <c r="K386" s="93"/>
      <c r="L386" s="35">
        <f t="shared" si="12"/>
        <v>3438.5</v>
      </c>
    </row>
    <row r="387" spans="2:12" ht="12.75">
      <c r="B387" s="51" t="s">
        <v>573</v>
      </c>
      <c r="C387" s="32" t="s">
        <v>548</v>
      </c>
      <c r="D387" s="32" t="s">
        <v>549</v>
      </c>
      <c r="E387" s="32" t="s">
        <v>125</v>
      </c>
      <c r="F387" s="32" t="s">
        <v>438</v>
      </c>
      <c r="G387" s="32" t="s">
        <v>568</v>
      </c>
      <c r="H387" s="35">
        <v>911.5</v>
      </c>
      <c r="I387" s="105"/>
      <c r="J387" s="105">
        <f t="shared" si="13"/>
        <v>911.5</v>
      </c>
      <c r="K387" s="93"/>
      <c r="L387" s="35">
        <f t="shared" si="12"/>
        <v>911.5</v>
      </c>
    </row>
    <row r="388" spans="2:12" ht="12.75">
      <c r="B388" s="41" t="s">
        <v>580</v>
      </c>
      <c r="C388" s="32" t="s">
        <v>548</v>
      </c>
      <c r="D388" s="32" t="s">
        <v>549</v>
      </c>
      <c r="E388" s="32" t="s">
        <v>125</v>
      </c>
      <c r="F388" s="32" t="s">
        <v>438</v>
      </c>
      <c r="G388" s="32" t="s">
        <v>569</v>
      </c>
      <c r="H388" s="35">
        <v>2527</v>
      </c>
      <c r="I388" s="105"/>
      <c r="J388" s="105">
        <f t="shared" si="13"/>
        <v>2527</v>
      </c>
      <c r="K388" s="93"/>
      <c r="L388" s="35">
        <f t="shared" si="12"/>
        <v>2527</v>
      </c>
    </row>
    <row r="389" spans="2:12" ht="12.75">
      <c r="B389" s="41" t="s">
        <v>158</v>
      </c>
      <c r="C389" s="32" t="s">
        <v>548</v>
      </c>
      <c r="D389" s="32" t="s">
        <v>549</v>
      </c>
      <c r="E389" s="32" t="s">
        <v>125</v>
      </c>
      <c r="F389" s="19">
        <v>612</v>
      </c>
      <c r="G389" s="32"/>
      <c r="H389" s="35">
        <f>H390</f>
        <v>37.5</v>
      </c>
      <c r="I389" s="105"/>
      <c r="J389" s="105">
        <f t="shared" si="13"/>
        <v>37.5</v>
      </c>
      <c r="K389" s="93"/>
      <c r="L389" s="35">
        <f t="shared" si="12"/>
        <v>37.5</v>
      </c>
    </row>
    <row r="390" spans="2:12" ht="12.75">
      <c r="B390" s="41" t="s">
        <v>580</v>
      </c>
      <c r="C390" s="32" t="s">
        <v>548</v>
      </c>
      <c r="D390" s="32" t="s">
        <v>549</v>
      </c>
      <c r="E390" s="32" t="s">
        <v>125</v>
      </c>
      <c r="F390" s="19">
        <v>612</v>
      </c>
      <c r="G390" s="32" t="s">
        <v>569</v>
      </c>
      <c r="H390" s="35">
        <v>37.5</v>
      </c>
      <c r="I390" s="105"/>
      <c r="J390" s="105">
        <f t="shared" si="13"/>
        <v>37.5</v>
      </c>
      <c r="K390" s="93"/>
      <c r="L390" s="35">
        <f t="shared" si="12"/>
        <v>37.5</v>
      </c>
    </row>
    <row r="391" spans="2:12" ht="12.75">
      <c r="B391" s="41" t="s">
        <v>177</v>
      </c>
      <c r="C391" s="32" t="s">
        <v>548</v>
      </c>
      <c r="D391" s="32" t="s">
        <v>549</v>
      </c>
      <c r="E391" s="32" t="s">
        <v>126</v>
      </c>
      <c r="F391" s="32"/>
      <c r="G391" s="32"/>
      <c r="H391" s="42">
        <f>H392+H396</f>
        <v>4217.8</v>
      </c>
      <c r="I391" s="105"/>
      <c r="J391" s="105">
        <f t="shared" si="13"/>
        <v>4217.8</v>
      </c>
      <c r="K391" s="93">
        <f>K392+K396</f>
        <v>15.7</v>
      </c>
      <c r="L391" s="35">
        <f t="shared" si="12"/>
        <v>4233.5</v>
      </c>
    </row>
    <row r="392" spans="2:12" ht="38.25">
      <c r="B392" s="41" t="s">
        <v>585</v>
      </c>
      <c r="C392" s="32" t="s">
        <v>548</v>
      </c>
      <c r="D392" s="32" t="s">
        <v>549</v>
      </c>
      <c r="E392" s="32" t="s">
        <v>126</v>
      </c>
      <c r="F392" s="32" t="s">
        <v>396</v>
      </c>
      <c r="G392" s="32"/>
      <c r="H392" s="42">
        <f>H393</f>
        <v>3755.3</v>
      </c>
      <c r="I392" s="105"/>
      <c r="J392" s="105">
        <f t="shared" si="13"/>
        <v>3755.3</v>
      </c>
      <c r="K392" s="93"/>
      <c r="L392" s="35">
        <f t="shared" si="12"/>
        <v>3755.3</v>
      </c>
    </row>
    <row r="393" spans="2:12" ht="12.75">
      <c r="B393" s="41" t="s">
        <v>586</v>
      </c>
      <c r="C393" s="32" t="s">
        <v>548</v>
      </c>
      <c r="D393" s="32" t="s">
        <v>549</v>
      </c>
      <c r="E393" s="32" t="s">
        <v>126</v>
      </c>
      <c r="F393" s="32" t="s">
        <v>587</v>
      </c>
      <c r="G393" s="32"/>
      <c r="H393" s="42">
        <f>H394+H395</f>
        <v>3755.3</v>
      </c>
      <c r="I393" s="105"/>
      <c r="J393" s="105">
        <f t="shared" si="13"/>
        <v>3755.3</v>
      </c>
      <c r="K393" s="93"/>
      <c r="L393" s="35">
        <f t="shared" si="12"/>
        <v>3755.3</v>
      </c>
    </row>
    <row r="394" spans="2:12" ht="12.75">
      <c r="B394" s="51" t="s">
        <v>573</v>
      </c>
      <c r="C394" s="32" t="s">
        <v>548</v>
      </c>
      <c r="D394" s="32" t="s">
        <v>549</v>
      </c>
      <c r="E394" s="32" t="s">
        <v>126</v>
      </c>
      <c r="F394" s="32" t="s">
        <v>587</v>
      </c>
      <c r="G394" s="32" t="s">
        <v>568</v>
      </c>
      <c r="H394" s="42">
        <v>1092.3</v>
      </c>
      <c r="I394" s="105"/>
      <c r="J394" s="105">
        <f t="shared" si="13"/>
        <v>1092.3</v>
      </c>
      <c r="K394" s="93"/>
      <c r="L394" s="35">
        <f t="shared" si="12"/>
        <v>1092.3</v>
      </c>
    </row>
    <row r="395" spans="2:12" ht="12.75">
      <c r="B395" s="41" t="s">
        <v>580</v>
      </c>
      <c r="C395" s="32" t="s">
        <v>548</v>
      </c>
      <c r="D395" s="32" t="s">
        <v>549</v>
      </c>
      <c r="E395" s="32" t="s">
        <v>126</v>
      </c>
      <c r="F395" s="32" t="s">
        <v>587</v>
      </c>
      <c r="G395" s="32" t="s">
        <v>569</v>
      </c>
      <c r="H395" s="42">
        <v>2663</v>
      </c>
      <c r="I395" s="105"/>
      <c r="J395" s="105">
        <f t="shared" si="13"/>
        <v>2663</v>
      </c>
      <c r="K395" s="93"/>
      <c r="L395" s="35">
        <f t="shared" si="12"/>
        <v>2663</v>
      </c>
    </row>
    <row r="396" spans="2:12" ht="12.75">
      <c r="B396" s="51" t="s">
        <v>592</v>
      </c>
      <c r="C396" s="32" t="s">
        <v>548</v>
      </c>
      <c r="D396" s="32" t="s">
        <v>549</v>
      </c>
      <c r="E396" s="32" t="s">
        <v>126</v>
      </c>
      <c r="F396" s="32" t="s">
        <v>593</v>
      </c>
      <c r="G396" s="32"/>
      <c r="H396" s="42">
        <f>H397</f>
        <v>462.5</v>
      </c>
      <c r="I396" s="105"/>
      <c r="J396" s="105">
        <f t="shared" si="13"/>
        <v>462.5</v>
      </c>
      <c r="K396" s="93">
        <f>K397</f>
        <v>15.7</v>
      </c>
      <c r="L396" s="35">
        <f t="shared" si="12"/>
        <v>478.2</v>
      </c>
    </row>
    <row r="397" spans="2:12" ht="12.75">
      <c r="B397" s="51" t="s">
        <v>594</v>
      </c>
      <c r="C397" s="32" t="s">
        <v>548</v>
      </c>
      <c r="D397" s="32" t="s">
        <v>549</v>
      </c>
      <c r="E397" s="32" t="s">
        <v>126</v>
      </c>
      <c r="F397" s="32" t="s">
        <v>595</v>
      </c>
      <c r="G397" s="32"/>
      <c r="H397" s="42">
        <f>H398+H399</f>
        <v>462.5</v>
      </c>
      <c r="I397" s="105"/>
      <c r="J397" s="105">
        <f t="shared" si="13"/>
        <v>462.5</v>
      </c>
      <c r="K397" s="93">
        <f>K398+K399</f>
        <v>15.7</v>
      </c>
      <c r="L397" s="35">
        <f t="shared" si="12"/>
        <v>478.2</v>
      </c>
    </row>
    <row r="398" spans="2:12" ht="12.75">
      <c r="B398" s="51" t="s">
        <v>573</v>
      </c>
      <c r="C398" s="32" t="s">
        <v>548</v>
      </c>
      <c r="D398" s="32" t="s">
        <v>549</v>
      </c>
      <c r="E398" s="32" t="s">
        <v>126</v>
      </c>
      <c r="F398" s="32" t="s">
        <v>595</v>
      </c>
      <c r="G398" s="32" t="s">
        <v>568</v>
      </c>
      <c r="H398" s="42">
        <v>452.5</v>
      </c>
      <c r="I398" s="105"/>
      <c r="J398" s="105">
        <f t="shared" si="13"/>
        <v>452.5</v>
      </c>
      <c r="K398" s="93"/>
      <c r="L398" s="35">
        <f t="shared" si="12"/>
        <v>452.5</v>
      </c>
    </row>
    <row r="399" spans="2:12" ht="12.75">
      <c r="B399" s="41" t="s">
        <v>580</v>
      </c>
      <c r="C399" s="32" t="s">
        <v>548</v>
      </c>
      <c r="D399" s="32" t="s">
        <v>549</v>
      </c>
      <c r="E399" s="32" t="s">
        <v>126</v>
      </c>
      <c r="F399" s="32" t="s">
        <v>595</v>
      </c>
      <c r="G399" s="32" t="s">
        <v>569</v>
      </c>
      <c r="H399" s="42">
        <v>10</v>
      </c>
      <c r="I399" s="105"/>
      <c r="J399" s="105">
        <f t="shared" si="13"/>
        <v>10</v>
      </c>
      <c r="K399" s="93">
        <v>15.7</v>
      </c>
      <c r="L399" s="35">
        <f t="shared" si="12"/>
        <v>25.7</v>
      </c>
    </row>
    <row r="400" spans="2:12" s="40" customFormat="1" ht="12.75">
      <c r="B400" s="61" t="s">
        <v>504</v>
      </c>
      <c r="C400" s="31" t="s">
        <v>550</v>
      </c>
      <c r="D400" s="31"/>
      <c r="E400" s="31"/>
      <c r="F400" s="31"/>
      <c r="G400" s="31"/>
      <c r="H400" s="33">
        <f>H404+H410+H443+H469</f>
        <v>14403.500000000002</v>
      </c>
      <c r="I400" s="124">
        <f>I404+I410+I443+I469</f>
        <v>46.9</v>
      </c>
      <c r="J400" s="124">
        <f t="shared" si="13"/>
        <v>14450.400000000001</v>
      </c>
      <c r="K400" s="125">
        <f>K404+K410+K443+K469</f>
        <v>5285.9</v>
      </c>
      <c r="L400" s="33">
        <f t="shared" si="12"/>
        <v>19736.300000000003</v>
      </c>
    </row>
    <row r="401" spans="2:12" ht="12.75">
      <c r="B401" s="41" t="s">
        <v>580</v>
      </c>
      <c r="C401" s="32"/>
      <c r="D401" s="32"/>
      <c r="E401" s="32"/>
      <c r="F401" s="32"/>
      <c r="G401" s="32" t="s">
        <v>569</v>
      </c>
      <c r="H401" s="35">
        <f>H409+H423+H429+H434</f>
        <v>2676.1</v>
      </c>
      <c r="I401" s="105">
        <f>I409+I423+I429+I434+I474</f>
        <v>46.9</v>
      </c>
      <c r="J401" s="105">
        <f t="shared" si="13"/>
        <v>2723</v>
      </c>
      <c r="K401" s="93">
        <f>K409+K423+K429+K434+K419</f>
        <v>-15.7</v>
      </c>
      <c r="L401" s="35">
        <f t="shared" si="12"/>
        <v>2707.3</v>
      </c>
    </row>
    <row r="402" spans="2:12" ht="12.75">
      <c r="B402" s="41" t="s">
        <v>558</v>
      </c>
      <c r="C402" s="32"/>
      <c r="D402" s="32"/>
      <c r="E402" s="32"/>
      <c r="F402" s="32"/>
      <c r="G402" s="32" t="s">
        <v>212</v>
      </c>
      <c r="H402" s="35">
        <f>H460+H464+H468+H456+H475+H478+H448</f>
        <v>11553.7</v>
      </c>
      <c r="I402" s="105"/>
      <c r="J402" s="105">
        <f t="shared" si="13"/>
        <v>11553.7</v>
      </c>
      <c r="K402" s="105">
        <f>K448+K456+K460+K464+K468+K475+K478+K438</f>
        <v>266.5</v>
      </c>
      <c r="L402" s="35">
        <f t="shared" si="12"/>
        <v>11820.2</v>
      </c>
    </row>
    <row r="403" spans="2:12" ht="12.75">
      <c r="B403" s="41" t="s">
        <v>559</v>
      </c>
      <c r="C403" s="32"/>
      <c r="D403" s="32"/>
      <c r="E403" s="32"/>
      <c r="F403" s="32"/>
      <c r="G403" s="32" t="s">
        <v>572</v>
      </c>
      <c r="H403" s="35">
        <f>H452</f>
        <v>173.7</v>
      </c>
      <c r="I403" s="105"/>
      <c r="J403" s="105">
        <f t="shared" si="13"/>
        <v>173.7</v>
      </c>
      <c r="K403" s="105">
        <f>K415+K452+K442</f>
        <v>5035.1</v>
      </c>
      <c r="L403" s="35">
        <f t="shared" si="12"/>
        <v>5208.8</v>
      </c>
    </row>
    <row r="404" spans="2:12" s="40" customFormat="1" ht="12.75">
      <c r="B404" s="41" t="s">
        <v>511</v>
      </c>
      <c r="C404" s="32" t="s">
        <v>550</v>
      </c>
      <c r="D404" s="32" t="s">
        <v>551</v>
      </c>
      <c r="E404" s="32"/>
      <c r="F404" s="32"/>
      <c r="G404" s="32"/>
      <c r="H404" s="35">
        <f>H405</f>
        <v>2040</v>
      </c>
      <c r="I404" s="124"/>
      <c r="J404" s="105">
        <f t="shared" si="13"/>
        <v>2040</v>
      </c>
      <c r="K404" s="125"/>
      <c r="L404" s="35">
        <f t="shared" si="12"/>
        <v>2040</v>
      </c>
    </row>
    <row r="405" spans="2:12" ht="12.75">
      <c r="B405" s="51" t="s">
        <v>582</v>
      </c>
      <c r="C405" s="32" t="s">
        <v>550</v>
      </c>
      <c r="D405" s="32" t="s">
        <v>551</v>
      </c>
      <c r="E405" s="32" t="s">
        <v>583</v>
      </c>
      <c r="F405" s="32"/>
      <c r="G405" s="32"/>
      <c r="H405" s="35">
        <f>H406</f>
        <v>2040</v>
      </c>
      <c r="I405" s="105"/>
      <c r="J405" s="105">
        <f t="shared" si="13"/>
        <v>2040</v>
      </c>
      <c r="K405" s="93"/>
      <c r="L405" s="35">
        <f t="shared" si="12"/>
        <v>2040</v>
      </c>
    </row>
    <row r="406" spans="2:12" ht="25.5">
      <c r="B406" s="41" t="s">
        <v>178</v>
      </c>
      <c r="C406" s="32" t="s">
        <v>550</v>
      </c>
      <c r="D406" s="32" t="s">
        <v>551</v>
      </c>
      <c r="E406" s="32" t="s">
        <v>127</v>
      </c>
      <c r="F406" s="32"/>
      <c r="G406" s="32"/>
      <c r="H406" s="35">
        <f>H407</f>
        <v>2040</v>
      </c>
      <c r="I406" s="105"/>
      <c r="J406" s="105">
        <f t="shared" si="13"/>
        <v>2040</v>
      </c>
      <c r="K406" s="93"/>
      <c r="L406" s="35">
        <f t="shared" si="12"/>
        <v>2040</v>
      </c>
    </row>
    <row r="407" spans="2:12" ht="12.75">
      <c r="B407" s="41" t="s">
        <v>84</v>
      </c>
      <c r="C407" s="32" t="s">
        <v>550</v>
      </c>
      <c r="D407" s="32" t="s">
        <v>551</v>
      </c>
      <c r="E407" s="32" t="s">
        <v>127</v>
      </c>
      <c r="F407" s="32" t="s">
        <v>128</v>
      </c>
      <c r="G407" s="32"/>
      <c r="H407" s="35">
        <f>H408</f>
        <v>2040</v>
      </c>
      <c r="I407" s="105"/>
      <c r="J407" s="105">
        <f t="shared" si="13"/>
        <v>2040</v>
      </c>
      <c r="K407" s="93"/>
      <c r="L407" s="35">
        <f t="shared" si="12"/>
        <v>2040</v>
      </c>
    </row>
    <row r="408" spans="2:12" ht="12.75">
      <c r="B408" s="41" t="s">
        <v>317</v>
      </c>
      <c r="C408" s="32" t="s">
        <v>550</v>
      </c>
      <c r="D408" s="32" t="s">
        <v>551</v>
      </c>
      <c r="E408" s="32" t="s">
        <v>127</v>
      </c>
      <c r="F408" s="32" t="s">
        <v>316</v>
      </c>
      <c r="G408" s="32"/>
      <c r="H408" s="35">
        <f>H409</f>
        <v>2040</v>
      </c>
      <c r="I408" s="105"/>
      <c r="J408" s="105">
        <f t="shared" si="13"/>
        <v>2040</v>
      </c>
      <c r="K408" s="93"/>
      <c r="L408" s="35">
        <f t="shared" si="12"/>
        <v>2040</v>
      </c>
    </row>
    <row r="409" spans="2:12" ht="12.75">
      <c r="B409" s="41" t="s">
        <v>580</v>
      </c>
      <c r="C409" s="32" t="s">
        <v>550</v>
      </c>
      <c r="D409" s="32" t="s">
        <v>551</v>
      </c>
      <c r="E409" s="32" t="s">
        <v>127</v>
      </c>
      <c r="F409" s="32" t="s">
        <v>316</v>
      </c>
      <c r="G409" s="32" t="s">
        <v>569</v>
      </c>
      <c r="H409" s="42">
        <v>2040</v>
      </c>
      <c r="I409" s="105"/>
      <c r="J409" s="105">
        <f t="shared" si="13"/>
        <v>2040</v>
      </c>
      <c r="K409" s="93"/>
      <c r="L409" s="35">
        <f t="shared" si="12"/>
        <v>2040</v>
      </c>
    </row>
    <row r="410" spans="2:12" ht="12.75">
      <c r="B410" s="41" t="s">
        <v>505</v>
      </c>
      <c r="C410" s="32" t="s">
        <v>550</v>
      </c>
      <c r="D410" s="32" t="s">
        <v>552</v>
      </c>
      <c r="E410" s="32"/>
      <c r="F410" s="32"/>
      <c r="G410" s="32"/>
      <c r="H410" s="42">
        <f>H411+H424+H430</f>
        <v>636.1</v>
      </c>
      <c r="I410" s="105"/>
      <c r="J410" s="105">
        <f t="shared" si="13"/>
        <v>636.1</v>
      </c>
      <c r="K410" s="93">
        <f>K411+K424+K430</f>
        <v>5285.9</v>
      </c>
      <c r="L410" s="35">
        <f t="shared" si="12"/>
        <v>5922</v>
      </c>
    </row>
    <row r="411" spans="2:12" ht="12.75">
      <c r="B411" s="51" t="s">
        <v>582</v>
      </c>
      <c r="C411" s="32" t="s">
        <v>550</v>
      </c>
      <c r="D411" s="32" t="s">
        <v>552</v>
      </c>
      <c r="E411" s="52" t="s">
        <v>583</v>
      </c>
      <c r="F411" s="32"/>
      <c r="G411" s="32"/>
      <c r="H411" s="42">
        <f>H420</f>
        <v>162</v>
      </c>
      <c r="I411" s="105"/>
      <c r="J411" s="105">
        <f>H411+I411</f>
        <v>162</v>
      </c>
      <c r="K411" s="93">
        <f>K412+K416+K420</f>
        <v>4820</v>
      </c>
      <c r="L411" s="35">
        <f>J411+K411</f>
        <v>4982</v>
      </c>
    </row>
    <row r="412" spans="2:12" ht="51">
      <c r="B412" s="247" t="s">
        <v>296</v>
      </c>
      <c r="C412" s="32" t="s">
        <v>550</v>
      </c>
      <c r="D412" s="32" t="s">
        <v>552</v>
      </c>
      <c r="E412" s="85" t="s">
        <v>295</v>
      </c>
      <c r="F412" s="32"/>
      <c r="G412" s="93"/>
      <c r="H412" s="32"/>
      <c r="I412" s="105"/>
      <c r="J412" s="105"/>
      <c r="K412" s="93">
        <f>K413</f>
        <v>4865</v>
      </c>
      <c r="L412" s="35">
        <f t="shared" si="12"/>
        <v>4865</v>
      </c>
    </row>
    <row r="413" spans="2:12" ht="12.75">
      <c r="B413" s="51" t="s">
        <v>84</v>
      </c>
      <c r="C413" s="32" t="s">
        <v>550</v>
      </c>
      <c r="D413" s="32" t="s">
        <v>552</v>
      </c>
      <c r="E413" s="85" t="s">
        <v>295</v>
      </c>
      <c r="F413" s="32" t="s">
        <v>128</v>
      </c>
      <c r="G413" s="93"/>
      <c r="H413" s="32"/>
      <c r="I413" s="105"/>
      <c r="J413" s="105"/>
      <c r="K413" s="93">
        <f>K414</f>
        <v>4865</v>
      </c>
      <c r="L413" s="35">
        <f t="shared" si="12"/>
        <v>4865</v>
      </c>
    </row>
    <row r="414" spans="2:12" ht="12.75">
      <c r="B414" s="51" t="s">
        <v>317</v>
      </c>
      <c r="C414" s="32" t="s">
        <v>550</v>
      </c>
      <c r="D414" s="32" t="s">
        <v>552</v>
      </c>
      <c r="E414" s="85" t="s">
        <v>295</v>
      </c>
      <c r="F414" s="32" t="s">
        <v>316</v>
      </c>
      <c r="G414" s="93"/>
      <c r="H414" s="32"/>
      <c r="I414" s="105"/>
      <c r="J414" s="105"/>
      <c r="K414" s="93">
        <f>K415</f>
        <v>4865</v>
      </c>
      <c r="L414" s="35">
        <f t="shared" si="12"/>
        <v>4865</v>
      </c>
    </row>
    <row r="415" spans="2:12" ht="12.75">
      <c r="B415" s="51" t="s">
        <v>559</v>
      </c>
      <c r="C415" s="32" t="s">
        <v>550</v>
      </c>
      <c r="D415" s="32" t="s">
        <v>552</v>
      </c>
      <c r="E415" s="85" t="s">
        <v>295</v>
      </c>
      <c r="F415" s="32" t="s">
        <v>316</v>
      </c>
      <c r="G415" s="311">
        <v>4</v>
      </c>
      <c r="H415" s="32" t="s">
        <v>572</v>
      </c>
      <c r="I415" s="105"/>
      <c r="J415" s="105"/>
      <c r="K415" s="93">
        <v>4865</v>
      </c>
      <c r="L415" s="35">
        <f t="shared" si="12"/>
        <v>4865</v>
      </c>
    </row>
    <row r="416" spans="2:12" ht="12.75">
      <c r="B416" s="51" t="s">
        <v>165</v>
      </c>
      <c r="C416" s="32" t="s">
        <v>550</v>
      </c>
      <c r="D416" s="32" t="s">
        <v>552</v>
      </c>
      <c r="E416" s="52" t="s">
        <v>422</v>
      </c>
      <c r="F416" s="32"/>
      <c r="G416" s="93"/>
      <c r="H416" s="32"/>
      <c r="I416" s="105"/>
      <c r="J416" s="105"/>
      <c r="K416" s="93">
        <f>K417</f>
        <v>15</v>
      </c>
      <c r="L416" s="35">
        <f t="shared" si="12"/>
        <v>15</v>
      </c>
    </row>
    <row r="417" spans="2:12" ht="12.75">
      <c r="B417" s="51" t="s">
        <v>597</v>
      </c>
      <c r="C417" s="32" t="s">
        <v>550</v>
      </c>
      <c r="D417" s="32" t="s">
        <v>552</v>
      </c>
      <c r="E417" s="52" t="s">
        <v>422</v>
      </c>
      <c r="F417" s="32" t="s">
        <v>282</v>
      </c>
      <c r="G417" s="93"/>
      <c r="H417" s="32"/>
      <c r="I417" s="105"/>
      <c r="J417" s="105"/>
      <c r="K417" s="93">
        <f>K418</f>
        <v>15</v>
      </c>
      <c r="L417" s="35">
        <f t="shared" si="12"/>
        <v>15</v>
      </c>
    </row>
    <row r="418" spans="2:12" ht="12.75">
      <c r="B418" s="51" t="s">
        <v>435</v>
      </c>
      <c r="C418" s="32" t="s">
        <v>550</v>
      </c>
      <c r="D418" s="32" t="s">
        <v>552</v>
      </c>
      <c r="E418" s="52" t="s">
        <v>422</v>
      </c>
      <c r="F418" s="32" t="s">
        <v>436</v>
      </c>
      <c r="G418" s="93"/>
      <c r="H418" s="32"/>
      <c r="I418" s="105"/>
      <c r="J418" s="105"/>
      <c r="K418" s="93">
        <f>K419</f>
        <v>15</v>
      </c>
      <c r="L418" s="35">
        <f t="shared" si="12"/>
        <v>15</v>
      </c>
    </row>
    <row r="419" spans="2:12" ht="12.75">
      <c r="B419" s="41" t="s">
        <v>580</v>
      </c>
      <c r="C419" s="32" t="s">
        <v>550</v>
      </c>
      <c r="D419" s="32" t="s">
        <v>552</v>
      </c>
      <c r="E419" s="52" t="s">
        <v>422</v>
      </c>
      <c r="F419" s="32" t="s">
        <v>436</v>
      </c>
      <c r="G419" s="311">
        <v>2</v>
      </c>
      <c r="H419" s="32"/>
      <c r="I419" s="105"/>
      <c r="J419" s="105"/>
      <c r="K419" s="93">
        <v>15</v>
      </c>
      <c r="L419" s="35">
        <f t="shared" si="12"/>
        <v>15</v>
      </c>
    </row>
    <row r="420" spans="2:12" ht="12.75">
      <c r="B420" s="41" t="s">
        <v>179</v>
      </c>
      <c r="C420" s="32" t="s">
        <v>550</v>
      </c>
      <c r="D420" s="32" t="s">
        <v>552</v>
      </c>
      <c r="E420" s="52" t="s">
        <v>129</v>
      </c>
      <c r="F420" s="32"/>
      <c r="G420" s="32"/>
      <c r="H420" s="42">
        <f>H421</f>
        <v>162</v>
      </c>
      <c r="I420" s="105"/>
      <c r="J420" s="105">
        <f t="shared" si="13"/>
        <v>162</v>
      </c>
      <c r="K420" s="93">
        <f>K421</f>
        <v>-60</v>
      </c>
      <c r="L420" s="35">
        <f t="shared" si="12"/>
        <v>102</v>
      </c>
    </row>
    <row r="421" spans="2:12" ht="25.5">
      <c r="B421" s="41" t="s">
        <v>45</v>
      </c>
      <c r="C421" s="32" t="s">
        <v>550</v>
      </c>
      <c r="D421" s="32" t="s">
        <v>552</v>
      </c>
      <c r="E421" s="52" t="s">
        <v>129</v>
      </c>
      <c r="F421" s="32" t="s">
        <v>46</v>
      </c>
      <c r="G421" s="32"/>
      <c r="H421" s="42">
        <f>H422</f>
        <v>162</v>
      </c>
      <c r="I421" s="105"/>
      <c r="J421" s="105">
        <f t="shared" si="13"/>
        <v>162</v>
      </c>
      <c r="K421" s="93">
        <f>K422</f>
        <v>-60</v>
      </c>
      <c r="L421" s="35">
        <f t="shared" si="12"/>
        <v>102</v>
      </c>
    </row>
    <row r="422" spans="2:12" ht="12.75">
      <c r="B422" s="41" t="s">
        <v>158</v>
      </c>
      <c r="C422" s="32" t="s">
        <v>550</v>
      </c>
      <c r="D422" s="32" t="s">
        <v>552</v>
      </c>
      <c r="E422" s="52" t="s">
        <v>129</v>
      </c>
      <c r="F422" s="19">
        <v>612</v>
      </c>
      <c r="G422" s="32"/>
      <c r="H422" s="42">
        <f>H423</f>
        <v>162</v>
      </c>
      <c r="I422" s="105"/>
      <c r="J422" s="105">
        <f t="shared" si="13"/>
        <v>162</v>
      </c>
      <c r="K422" s="93">
        <f>K423</f>
        <v>-60</v>
      </c>
      <c r="L422" s="35">
        <f t="shared" si="12"/>
        <v>102</v>
      </c>
    </row>
    <row r="423" spans="2:12" ht="12.75">
      <c r="B423" s="41" t="s">
        <v>580</v>
      </c>
      <c r="C423" s="32" t="s">
        <v>550</v>
      </c>
      <c r="D423" s="32" t="s">
        <v>552</v>
      </c>
      <c r="E423" s="52" t="s">
        <v>129</v>
      </c>
      <c r="F423" s="19">
        <v>612</v>
      </c>
      <c r="G423" s="32" t="s">
        <v>569</v>
      </c>
      <c r="H423" s="42">
        <v>162</v>
      </c>
      <c r="I423" s="105"/>
      <c r="J423" s="105">
        <f t="shared" si="13"/>
        <v>162</v>
      </c>
      <c r="K423" s="93">
        <v>-60</v>
      </c>
      <c r="L423" s="35">
        <f aca="true" t="shared" si="14" ref="L423:L494">J423+K423</f>
        <v>102</v>
      </c>
    </row>
    <row r="424" spans="2:12" ht="25.5">
      <c r="B424" s="41" t="s">
        <v>110</v>
      </c>
      <c r="C424" s="32" t="s">
        <v>550</v>
      </c>
      <c r="D424" s="32" t="s">
        <v>552</v>
      </c>
      <c r="E424" s="52" t="s">
        <v>111</v>
      </c>
      <c r="F424" s="32"/>
      <c r="G424" s="32"/>
      <c r="H424" s="42">
        <f>H425</f>
        <v>115.5</v>
      </c>
      <c r="I424" s="105"/>
      <c r="J424" s="105">
        <f t="shared" si="13"/>
        <v>115.5</v>
      </c>
      <c r="K424" s="93"/>
      <c r="L424" s="35">
        <f t="shared" si="14"/>
        <v>115.5</v>
      </c>
    </row>
    <row r="425" spans="2:12" ht="25.5">
      <c r="B425" s="41" t="s">
        <v>501</v>
      </c>
      <c r="C425" s="32" t="s">
        <v>550</v>
      </c>
      <c r="D425" s="32" t="s">
        <v>552</v>
      </c>
      <c r="E425" s="52" t="s">
        <v>130</v>
      </c>
      <c r="F425" s="32"/>
      <c r="G425" s="32"/>
      <c r="H425" s="42">
        <f>H426</f>
        <v>115.5</v>
      </c>
      <c r="I425" s="105"/>
      <c r="J425" s="105">
        <f t="shared" si="13"/>
        <v>115.5</v>
      </c>
      <c r="K425" s="93"/>
      <c r="L425" s="35">
        <f t="shared" si="14"/>
        <v>115.5</v>
      </c>
    </row>
    <row r="426" spans="2:12" ht="38.25">
      <c r="B426" s="41" t="s">
        <v>502</v>
      </c>
      <c r="C426" s="32" t="s">
        <v>550</v>
      </c>
      <c r="D426" s="32" t="s">
        <v>552</v>
      </c>
      <c r="E426" s="52" t="s">
        <v>131</v>
      </c>
      <c r="F426" s="19"/>
      <c r="G426" s="32"/>
      <c r="H426" s="42">
        <f>H427</f>
        <v>115.5</v>
      </c>
      <c r="I426" s="105"/>
      <c r="J426" s="105">
        <f t="shared" si="13"/>
        <v>115.5</v>
      </c>
      <c r="K426" s="93"/>
      <c r="L426" s="35">
        <f t="shared" si="14"/>
        <v>115.5</v>
      </c>
    </row>
    <row r="427" spans="2:12" ht="12.75">
      <c r="B427" s="51" t="s">
        <v>592</v>
      </c>
      <c r="C427" s="32" t="s">
        <v>550</v>
      </c>
      <c r="D427" s="32" t="s">
        <v>552</v>
      </c>
      <c r="E427" s="52" t="s">
        <v>131</v>
      </c>
      <c r="F427" s="32" t="s">
        <v>593</v>
      </c>
      <c r="G427" s="32"/>
      <c r="H427" s="42">
        <f>H428</f>
        <v>115.5</v>
      </c>
      <c r="I427" s="105"/>
      <c r="J427" s="105">
        <f t="shared" si="13"/>
        <v>115.5</v>
      </c>
      <c r="K427" s="93"/>
      <c r="L427" s="35">
        <f t="shared" si="14"/>
        <v>115.5</v>
      </c>
    </row>
    <row r="428" spans="2:12" ht="12.75">
      <c r="B428" s="51" t="s">
        <v>594</v>
      </c>
      <c r="C428" s="32" t="s">
        <v>550</v>
      </c>
      <c r="D428" s="32" t="s">
        <v>552</v>
      </c>
      <c r="E428" s="52" t="s">
        <v>131</v>
      </c>
      <c r="F428" s="32" t="s">
        <v>595</v>
      </c>
      <c r="G428" s="32"/>
      <c r="H428" s="42">
        <f>H429</f>
        <v>115.5</v>
      </c>
      <c r="I428" s="105"/>
      <c r="J428" s="105">
        <f t="shared" si="13"/>
        <v>115.5</v>
      </c>
      <c r="K428" s="93"/>
      <c r="L428" s="35">
        <f t="shared" si="14"/>
        <v>115.5</v>
      </c>
    </row>
    <row r="429" spans="2:12" ht="12.75">
      <c r="B429" s="41" t="s">
        <v>580</v>
      </c>
      <c r="C429" s="32" t="s">
        <v>550</v>
      </c>
      <c r="D429" s="32" t="s">
        <v>552</v>
      </c>
      <c r="E429" s="52" t="s">
        <v>131</v>
      </c>
      <c r="F429" s="32" t="s">
        <v>595</v>
      </c>
      <c r="G429" s="32" t="s">
        <v>569</v>
      </c>
      <c r="H429" s="42">
        <v>115.5</v>
      </c>
      <c r="I429" s="105"/>
      <c r="J429" s="105">
        <f t="shared" si="13"/>
        <v>115.5</v>
      </c>
      <c r="K429" s="93"/>
      <c r="L429" s="35">
        <f t="shared" si="14"/>
        <v>115.5</v>
      </c>
    </row>
    <row r="430" spans="2:12" ht="25.5">
      <c r="B430" s="41" t="s">
        <v>503</v>
      </c>
      <c r="C430" s="32" t="s">
        <v>550</v>
      </c>
      <c r="D430" s="32" t="s">
        <v>552</v>
      </c>
      <c r="E430" s="52" t="s">
        <v>424</v>
      </c>
      <c r="F430" s="32"/>
      <c r="G430" s="32"/>
      <c r="H430" s="42">
        <f>H431</f>
        <v>358.6</v>
      </c>
      <c r="I430" s="105"/>
      <c r="J430" s="105">
        <f t="shared" si="13"/>
        <v>358.6</v>
      </c>
      <c r="K430" s="105">
        <f>K431+K435+K439</f>
        <v>465.9</v>
      </c>
      <c r="L430" s="35">
        <f t="shared" si="14"/>
        <v>824.5</v>
      </c>
    </row>
    <row r="431" spans="2:12" ht="51">
      <c r="B431" s="41" t="s">
        <v>467</v>
      </c>
      <c r="C431" s="32" t="s">
        <v>550</v>
      </c>
      <c r="D431" s="32" t="s">
        <v>552</v>
      </c>
      <c r="E431" s="52" t="s">
        <v>425</v>
      </c>
      <c r="F431" s="32"/>
      <c r="G431" s="32"/>
      <c r="H431" s="42">
        <f>H432</f>
        <v>358.6</v>
      </c>
      <c r="I431" s="105"/>
      <c r="J431" s="105">
        <f t="shared" si="13"/>
        <v>358.6</v>
      </c>
      <c r="K431" s="93">
        <f>K432</f>
        <v>29.3</v>
      </c>
      <c r="L431" s="35">
        <f t="shared" si="14"/>
        <v>387.90000000000003</v>
      </c>
    </row>
    <row r="432" spans="2:12" ht="12.75">
      <c r="B432" s="41" t="s">
        <v>84</v>
      </c>
      <c r="C432" s="32" t="s">
        <v>550</v>
      </c>
      <c r="D432" s="32" t="s">
        <v>552</v>
      </c>
      <c r="E432" s="52" t="s">
        <v>425</v>
      </c>
      <c r="F432" s="32" t="s">
        <v>128</v>
      </c>
      <c r="G432" s="32"/>
      <c r="H432" s="42">
        <f>H433</f>
        <v>358.6</v>
      </c>
      <c r="I432" s="105"/>
      <c r="J432" s="105">
        <f t="shared" si="13"/>
        <v>358.6</v>
      </c>
      <c r="K432" s="93">
        <f>K433</f>
        <v>29.3</v>
      </c>
      <c r="L432" s="35">
        <f t="shared" si="14"/>
        <v>387.90000000000003</v>
      </c>
    </row>
    <row r="433" spans="2:12" ht="12.75">
      <c r="B433" s="252" t="s">
        <v>25</v>
      </c>
      <c r="C433" s="32" t="s">
        <v>550</v>
      </c>
      <c r="D433" s="32" t="s">
        <v>552</v>
      </c>
      <c r="E433" s="52" t="s">
        <v>425</v>
      </c>
      <c r="F433" s="32" t="s">
        <v>24</v>
      </c>
      <c r="G433" s="32"/>
      <c r="H433" s="42">
        <f>H434</f>
        <v>358.6</v>
      </c>
      <c r="I433" s="105"/>
      <c r="J433" s="105">
        <f t="shared" si="13"/>
        <v>358.6</v>
      </c>
      <c r="K433" s="105">
        <f>K434</f>
        <v>29.3</v>
      </c>
      <c r="L433" s="35">
        <f t="shared" si="14"/>
        <v>387.90000000000003</v>
      </c>
    </row>
    <row r="434" spans="2:12" ht="12.75">
      <c r="B434" s="41" t="s">
        <v>580</v>
      </c>
      <c r="C434" s="32" t="s">
        <v>550</v>
      </c>
      <c r="D434" s="32" t="s">
        <v>552</v>
      </c>
      <c r="E434" s="52" t="s">
        <v>425</v>
      </c>
      <c r="F434" s="32" t="s">
        <v>24</v>
      </c>
      <c r="G434" s="32" t="s">
        <v>569</v>
      </c>
      <c r="H434" s="42">
        <v>358.6</v>
      </c>
      <c r="I434" s="105"/>
      <c r="J434" s="105">
        <f t="shared" si="13"/>
        <v>358.6</v>
      </c>
      <c r="K434" s="93">
        <v>29.3</v>
      </c>
      <c r="L434" s="35">
        <f t="shared" si="14"/>
        <v>387.90000000000003</v>
      </c>
    </row>
    <row r="435" spans="2:12" ht="51">
      <c r="B435" s="41" t="s">
        <v>466</v>
      </c>
      <c r="C435" s="32" t="s">
        <v>550</v>
      </c>
      <c r="D435" s="32" t="s">
        <v>552</v>
      </c>
      <c r="E435" s="85" t="s">
        <v>290</v>
      </c>
      <c r="F435" s="32"/>
      <c r="G435" s="32"/>
      <c r="H435" s="42"/>
      <c r="I435" s="105"/>
      <c r="J435" s="105"/>
      <c r="K435" s="105">
        <f>K436</f>
        <v>266.5</v>
      </c>
      <c r="L435" s="35">
        <f t="shared" si="14"/>
        <v>266.5</v>
      </c>
    </row>
    <row r="436" spans="2:12" ht="12.75">
      <c r="B436" s="41" t="s">
        <v>84</v>
      </c>
      <c r="C436" s="32" t="s">
        <v>550</v>
      </c>
      <c r="D436" s="32" t="s">
        <v>552</v>
      </c>
      <c r="E436" s="85" t="s">
        <v>290</v>
      </c>
      <c r="F436" s="32" t="s">
        <v>128</v>
      </c>
      <c r="G436" s="32"/>
      <c r="H436" s="42"/>
      <c r="I436" s="105"/>
      <c r="J436" s="105"/>
      <c r="K436" s="105">
        <f>K437</f>
        <v>266.5</v>
      </c>
      <c r="L436" s="35">
        <f t="shared" si="14"/>
        <v>266.5</v>
      </c>
    </row>
    <row r="437" spans="2:12" ht="12.75">
      <c r="B437" s="252" t="s">
        <v>25</v>
      </c>
      <c r="C437" s="32" t="s">
        <v>550</v>
      </c>
      <c r="D437" s="32" t="s">
        <v>552</v>
      </c>
      <c r="E437" s="85" t="s">
        <v>290</v>
      </c>
      <c r="F437" s="32" t="s">
        <v>24</v>
      </c>
      <c r="G437" s="32"/>
      <c r="H437" s="42"/>
      <c r="I437" s="105"/>
      <c r="J437" s="105"/>
      <c r="K437" s="105">
        <f>K438</f>
        <v>266.5</v>
      </c>
      <c r="L437" s="35">
        <f t="shared" si="14"/>
        <v>266.5</v>
      </c>
    </row>
    <row r="438" spans="2:12" ht="12.75">
      <c r="B438" s="41" t="s">
        <v>558</v>
      </c>
      <c r="C438" s="32" t="s">
        <v>550</v>
      </c>
      <c r="D438" s="32" t="s">
        <v>552</v>
      </c>
      <c r="E438" s="85" t="s">
        <v>290</v>
      </c>
      <c r="F438" s="32" t="s">
        <v>24</v>
      </c>
      <c r="G438" s="93">
        <v>3</v>
      </c>
      <c r="H438" s="32" t="s">
        <v>212</v>
      </c>
      <c r="I438" s="142"/>
      <c r="J438" s="141"/>
      <c r="K438" s="35">
        <v>266.5</v>
      </c>
      <c r="L438" s="35">
        <f t="shared" si="14"/>
        <v>266.5</v>
      </c>
    </row>
    <row r="439" spans="2:12" ht="38.25">
      <c r="B439" s="41" t="s">
        <v>465</v>
      </c>
      <c r="C439" s="32" t="s">
        <v>550</v>
      </c>
      <c r="D439" s="32" t="s">
        <v>552</v>
      </c>
      <c r="E439" s="85" t="s">
        <v>291</v>
      </c>
      <c r="F439" s="32"/>
      <c r="G439" s="93"/>
      <c r="H439" s="32"/>
      <c r="I439" s="142"/>
      <c r="J439" s="141"/>
      <c r="K439" s="35">
        <f>K440</f>
        <v>170.1</v>
      </c>
      <c r="L439" s="35">
        <f t="shared" si="14"/>
        <v>170.1</v>
      </c>
    </row>
    <row r="440" spans="2:12" ht="12.75">
      <c r="B440" s="41" t="s">
        <v>84</v>
      </c>
      <c r="C440" s="32" t="s">
        <v>550</v>
      </c>
      <c r="D440" s="32" t="s">
        <v>552</v>
      </c>
      <c r="E440" s="85" t="s">
        <v>291</v>
      </c>
      <c r="F440" s="32" t="s">
        <v>128</v>
      </c>
      <c r="G440" s="93"/>
      <c r="H440" s="32"/>
      <c r="I440" s="142"/>
      <c r="J440" s="141"/>
      <c r="K440" s="35">
        <f>K441</f>
        <v>170.1</v>
      </c>
      <c r="L440" s="35">
        <f t="shared" si="14"/>
        <v>170.1</v>
      </c>
    </row>
    <row r="441" spans="2:12" ht="12.75">
      <c r="B441" s="252" t="s">
        <v>25</v>
      </c>
      <c r="C441" s="32" t="s">
        <v>550</v>
      </c>
      <c r="D441" s="32" t="s">
        <v>552</v>
      </c>
      <c r="E441" s="85" t="s">
        <v>291</v>
      </c>
      <c r="F441" s="32" t="s">
        <v>24</v>
      </c>
      <c r="G441" s="93"/>
      <c r="H441" s="32"/>
      <c r="I441" s="142"/>
      <c r="J441" s="141"/>
      <c r="K441" s="35">
        <f>K442</f>
        <v>170.1</v>
      </c>
      <c r="L441" s="35">
        <f t="shared" si="14"/>
        <v>170.1</v>
      </c>
    </row>
    <row r="442" spans="2:12" ht="12.75">
      <c r="B442" s="51" t="s">
        <v>559</v>
      </c>
      <c r="C442" s="32" t="s">
        <v>550</v>
      </c>
      <c r="D442" s="32" t="s">
        <v>552</v>
      </c>
      <c r="E442" s="85" t="s">
        <v>291</v>
      </c>
      <c r="F442" s="32" t="s">
        <v>24</v>
      </c>
      <c r="G442" s="93">
        <v>4</v>
      </c>
      <c r="H442" s="32" t="s">
        <v>572</v>
      </c>
      <c r="I442" s="142"/>
      <c r="J442" s="141"/>
      <c r="K442" s="35">
        <v>170.1</v>
      </c>
      <c r="L442" s="35">
        <f t="shared" si="14"/>
        <v>170.1</v>
      </c>
    </row>
    <row r="443" spans="2:12" ht="12.75">
      <c r="B443" s="41" t="s">
        <v>218</v>
      </c>
      <c r="C443" s="32" t="s">
        <v>550</v>
      </c>
      <c r="D443" s="32" t="s">
        <v>553</v>
      </c>
      <c r="E443" s="32"/>
      <c r="F443" s="32"/>
      <c r="G443" s="32"/>
      <c r="H443" s="42">
        <f>H444</f>
        <v>10916.7</v>
      </c>
      <c r="I443" s="105"/>
      <c r="J443" s="105">
        <f t="shared" si="13"/>
        <v>10916.7</v>
      </c>
      <c r="K443" s="93"/>
      <c r="L443" s="35">
        <f t="shared" si="14"/>
        <v>10916.7</v>
      </c>
    </row>
    <row r="444" spans="2:12" ht="12.75">
      <c r="B444" s="51" t="s">
        <v>582</v>
      </c>
      <c r="C444" s="52">
        <v>1000</v>
      </c>
      <c r="D444" s="52">
        <v>1004</v>
      </c>
      <c r="E444" s="52" t="s">
        <v>583</v>
      </c>
      <c r="F444" s="31"/>
      <c r="G444" s="31"/>
      <c r="H444" s="35">
        <f>H449+H445+H457+H461+H465+H453</f>
        <v>10916.7</v>
      </c>
      <c r="I444" s="105"/>
      <c r="J444" s="105">
        <f t="shared" si="13"/>
        <v>10916.7</v>
      </c>
      <c r="K444" s="93"/>
      <c r="L444" s="35">
        <f t="shared" si="14"/>
        <v>10916.7</v>
      </c>
    </row>
    <row r="445" spans="2:12" ht="38.25">
      <c r="B445" s="51" t="s">
        <v>180</v>
      </c>
      <c r="C445" s="52">
        <v>1000</v>
      </c>
      <c r="D445" s="52">
        <v>1004</v>
      </c>
      <c r="E445" s="52" t="s">
        <v>162</v>
      </c>
      <c r="F445" s="32"/>
      <c r="G445" s="32"/>
      <c r="H445" s="42">
        <f>H446</f>
        <v>6109.1</v>
      </c>
      <c r="I445" s="105"/>
      <c r="J445" s="105">
        <f t="shared" si="13"/>
        <v>6109.1</v>
      </c>
      <c r="K445" s="93"/>
      <c r="L445" s="35">
        <f t="shared" si="14"/>
        <v>6109.1</v>
      </c>
    </row>
    <row r="446" spans="2:12" ht="25.5">
      <c r="B446" s="51" t="s">
        <v>72</v>
      </c>
      <c r="C446" s="52">
        <v>1000</v>
      </c>
      <c r="D446" s="52">
        <v>1004</v>
      </c>
      <c r="E446" s="52" t="s">
        <v>162</v>
      </c>
      <c r="F446" s="32" t="s">
        <v>70</v>
      </c>
      <c r="G446" s="32"/>
      <c r="H446" s="42">
        <f>H447</f>
        <v>6109.1</v>
      </c>
      <c r="I446" s="105"/>
      <c r="J446" s="105">
        <f t="shared" si="13"/>
        <v>6109.1</v>
      </c>
      <c r="K446" s="93"/>
      <c r="L446" s="35">
        <f t="shared" si="14"/>
        <v>6109.1</v>
      </c>
    </row>
    <row r="447" spans="2:12" ht="25.5">
      <c r="B447" s="51" t="s">
        <v>73</v>
      </c>
      <c r="C447" s="52">
        <v>1000</v>
      </c>
      <c r="D447" s="52">
        <v>1004</v>
      </c>
      <c r="E447" s="52" t="s">
        <v>162</v>
      </c>
      <c r="F447" s="32" t="s">
        <v>71</v>
      </c>
      <c r="G447" s="32"/>
      <c r="H447" s="42">
        <f>H448</f>
        <v>6109.1</v>
      </c>
      <c r="I447" s="105"/>
      <c r="J447" s="105">
        <f t="shared" si="13"/>
        <v>6109.1</v>
      </c>
      <c r="K447" s="93"/>
      <c r="L447" s="35">
        <f t="shared" si="14"/>
        <v>6109.1</v>
      </c>
    </row>
    <row r="448" spans="2:12" ht="12.75">
      <c r="B448" s="41" t="s">
        <v>558</v>
      </c>
      <c r="C448" s="52">
        <v>1000</v>
      </c>
      <c r="D448" s="52">
        <v>1004</v>
      </c>
      <c r="E448" s="52" t="s">
        <v>162</v>
      </c>
      <c r="F448" s="32" t="s">
        <v>71</v>
      </c>
      <c r="G448" s="32" t="s">
        <v>212</v>
      </c>
      <c r="H448" s="42">
        <v>6109.1</v>
      </c>
      <c r="I448" s="105"/>
      <c r="J448" s="105">
        <f t="shared" si="13"/>
        <v>6109.1</v>
      </c>
      <c r="K448" s="93"/>
      <c r="L448" s="35">
        <f t="shared" si="14"/>
        <v>6109.1</v>
      </c>
    </row>
    <row r="449" spans="2:12" ht="25.5">
      <c r="B449" s="51" t="s">
        <v>181</v>
      </c>
      <c r="C449" s="52">
        <v>1000</v>
      </c>
      <c r="D449" s="52">
        <v>1004</v>
      </c>
      <c r="E449" s="52" t="s">
        <v>132</v>
      </c>
      <c r="F449" s="31"/>
      <c r="G449" s="31"/>
      <c r="H449" s="35">
        <f>H450</f>
        <v>173.7</v>
      </c>
      <c r="I449" s="105"/>
      <c r="J449" s="105">
        <f t="shared" si="13"/>
        <v>173.7</v>
      </c>
      <c r="K449" s="93"/>
      <c r="L449" s="35">
        <f t="shared" si="14"/>
        <v>173.7</v>
      </c>
    </row>
    <row r="450" spans="2:12" ht="12.75">
      <c r="B450" s="41" t="s">
        <v>84</v>
      </c>
      <c r="C450" s="52">
        <v>1000</v>
      </c>
      <c r="D450" s="52">
        <v>1004</v>
      </c>
      <c r="E450" s="52" t="s">
        <v>132</v>
      </c>
      <c r="F450" s="32" t="s">
        <v>128</v>
      </c>
      <c r="G450" s="31"/>
      <c r="H450" s="73">
        <f>H451</f>
        <v>173.7</v>
      </c>
      <c r="I450" s="105"/>
      <c r="J450" s="105">
        <f t="shared" si="13"/>
        <v>173.7</v>
      </c>
      <c r="K450" s="93"/>
      <c r="L450" s="35">
        <f t="shared" si="14"/>
        <v>173.7</v>
      </c>
    </row>
    <row r="451" spans="2:12" ht="12.75">
      <c r="B451" s="41" t="s">
        <v>204</v>
      </c>
      <c r="C451" s="52">
        <v>1000</v>
      </c>
      <c r="D451" s="52">
        <v>1004</v>
      </c>
      <c r="E451" s="52" t="s">
        <v>132</v>
      </c>
      <c r="F451" s="32" t="s">
        <v>161</v>
      </c>
      <c r="G451" s="32"/>
      <c r="H451" s="42">
        <f>H452</f>
        <v>173.7</v>
      </c>
      <c r="I451" s="105"/>
      <c r="J451" s="105">
        <f t="shared" si="13"/>
        <v>173.7</v>
      </c>
      <c r="K451" s="93"/>
      <c r="L451" s="35">
        <f t="shared" si="14"/>
        <v>173.7</v>
      </c>
    </row>
    <row r="452" spans="2:12" ht="12.75">
      <c r="B452" s="111" t="s">
        <v>559</v>
      </c>
      <c r="C452" s="70">
        <v>1000</v>
      </c>
      <c r="D452" s="70">
        <v>1004</v>
      </c>
      <c r="E452" s="70" t="s">
        <v>132</v>
      </c>
      <c r="F452" s="71" t="s">
        <v>161</v>
      </c>
      <c r="G452" s="71" t="s">
        <v>572</v>
      </c>
      <c r="H452" s="72">
        <v>173.7</v>
      </c>
      <c r="I452" s="105"/>
      <c r="J452" s="105">
        <f t="shared" si="13"/>
        <v>173.7</v>
      </c>
      <c r="K452" s="93"/>
      <c r="L452" s="35">
        <f t="shared" si="14"/>
        <v>173.7</v>
      </c>
    </row>
    <row r="453" spans="2:12" ht="38.25">
      <c r="B453" s="51" t="s">
        <v>182</v>
      </c>
      <c r="C453" s="52">
        <v>1000</v>
      </c>
      <c r="D453" s="52">
        <v>1004</v>
      </c>
      <c r="E453" s="52" t="s">
        <v>133</v>
      </c>
      <c r="F453" s="31"/>
      <c r="G453" s="31"/>
      <c r="H453" s="35">
        <f>H454</f>
        <v>1365</v>
      </c>
      <c r="I453" s="105"/>
      <c r="J453" s="105">
        <f t="shared" si="13"/>
        <v>1365</v>
      </c>
      <c r="K453" s="93"/>
      <c r="L453" s="35">
        <f t="shared" si="14"/>
        <v>1365</v>
      </c>
    </row>
    <row r="454" spans="2:12" ht="12.75">
      <c r="B454" s="41" t="s">
        <v>84</v>
      </c>
      <c r="C454" s="52">
        <v>1000</v>
      </c>
      <c r="D454" s="52">
        <v>1004</v>
      </c>
      <c r="E454" s="52" t="s">
        <v>133</v>
      </c>
      <c r="F454" s="32" t="s">
        <v>128</v>
      </c>
      <c r="G454" s="31"/>
      <c r="H454" s="73">
        <f>H455</f>
        <v>1365</v>
      </c>
      <c r="I454" s="105"/>
      <c r="J454" s="105">
        <f t="shared" si="13"/>
        <v>1365</v>
      </c>
      <c r="K454" s="93"/>
      <c r="L454" s="35">
        <f t="shared" si="14"/>
        <v>1365</v>
      </c>
    </row>
    <row r="455" spans="2:12" ht="12.75">
      <c r="B455" s="41" t="s">
        <v>317</v>
      </c>
      <c r="C455" s="52">
        <v>1000</v>
      </c>
      <c r="D455" s="52">
        <v>1004</v>
      </c>
      <c r="E455" s="52" t="s">
        <v>133</v>
      </c>
      <c r="F455" s="32" t="s">
        <v>316</v>
      </c>
      <c r="G455" s="31"/>
      <c r="H455" s="73">
        <f>H456</f>
        <v>1365</v>
      </c>
      <c r="I455" s="105"/>
      <c r="J455" s="105">
        <f t="shared" si="13"/>
        <v>1365</v>
      </c>
      <c r="K455" s="93"/>
      <c r="L455" s="35">
        <f t="shared" si="14"/>
        <v>1365</v>
      </c>
    </row>
    <row r="456" spans="2:12" ht="12.75">
      <c r="B456" s="41" t="s">
        <v>558</v>
      </c>
      <c r="C456" s="52">
        <v>1000</v>
      </c>
      <c r="D456" s="52">
        <v>1004</v>
      </c>
      <c r="E456" s="52" t="s">
        <v>133</v>
      </c>
      <c r="F456" s="32" t="s">
        <v>316</v>
      </c>
      <c r="G456" s="32" t="s">
        <v>212</v>
      </c>
      <c r="H456" s="42">
        <v>1365</v>
      </c>
      <c r="I456" s="105"/>
      <c r="J456" s="105">
        <f aca="true" t="shared" si="15" ref="J456:J509">H456+I456</f>
        <v>1365</v>
      </c>
      <c r="K456" s="93"/>
      <c r="L456" s="35">
        <f t="shared" si="14"/>
        <v>1365</v>
      </c>
    </row>
    <row r="457" spans="2:12" ht="63.75">
      <c r="B457" s="51" t="s">
        <v>183</v>
      </c>
      <c r="C457" s="52">
        <v>1000</v>
      </c>
      <c r="D457" s="52">
        <v>1004</v>
      </c>
      <c r="E457" s="52" t="s">
        <v>134</v>
      </c>
      <c r="F457" s="31"/>
      <c r="G457" s="31"/>
      <c r="H457" s="35">
        <f>H458</f>
        <v>21.6</v>
      </c>
      <c r="I457" s="105"/>
      <c r="J457" s="105">
        <f t="shared" si="15"/>
        <v>21.6</v>
      </c>
      <c r="K457" s="93"/>
      <c r="L457" s="35">
        <f t="shared" si="14"/>
        <v>21.6</v>
      </c>
    </row>
    <row r="458" spans="2:12" ht="12.75">
      <c r="B458" s="41" t="s">
        <v>84</v>
      </c>
      <c r="C458" s="52">
        <v>1000</v>
      </c>
      <c r="D458" s="52">
        <v>1004</v>
      </c>
      <c r="E458" s="52" t="s">
        <v>134</v>
      </c>
      <c r="F458" s="32" t="s">
        <v>128</v>
      </c>
      <c r="G458" s="32"/>
      <c r="H458" s="42">
        <f>H459</f>
        <v>21.6</v>
      </c>
      <c r="I458" s="105"/>
      <c r="J458" s="105">
        <f t="shared" si="15"/>
        <v>21.6</v>
      </c>
      <c r="K458" s="93"/>
      <c r="L458" s="35">
        <f t="shared" si="14"/>
        <v>21.6</v>
      </c>
    </row>
    <row r="459" spans="2:12" ht="12.75">
      <c r="B459" s="41" t="s">
        <v>317</v>
      </c>
      <c r="C459" s="52">
        <v>1000</v>
      </c>
      <c r="D459" s="52">
        <v>1004</v>
      </c>
      <c r="E459" s="52" t="s">
        <v>134</v>
      </c>
      <c r="F459" s="32" t="s">
        <v>316</v>
      </c>
      <c r="G459" s="32"/>
      <c r="H459" s="42">
        <f>H460</f>
        <v>21.6</v>
      </c>
      <c r="I459" s="105"/>
      <c r="J459" s="105">
        <f t="shared" si="15"/>
        <v>21.6</v>
      </c>
      <c r="K459" s="93"/>
      <c r="L459" s="35">
        <f t="shared" si="14"/>
        <v>21.6</v>
      </c>
    </row>
    <row r="460" spans="2:12" ht="12.75">
      <c r="B460" s="41" t="s">
        <v>558</v>
      </c>
      <c r="C460" s="52">
        <v>1000</v>
      </c>
      <c r="D460" s="52">
        <v>1004</v>
      </c>
      <c r="E460" s="52" t="s">
        <v>134</v>
      </c>
      <c r="F460" s="32" t="s">
        <v>316</v>
      </c>
      <c r="G460" s="32" t="s">
        <v>212</v>
      </c>
      <c r="H460" s="42">
        <v>21.6</v>
      </c>
      <c r="I460" s="105"/>
      <c r="J460" s="105">
        <f t="shared" si="15"/>
        <v>21.6</v>
      </c>
      <c r="K460" s="93"/>
      <c r="L460" s="35">
        <f t="shared" si="14"/>
        <v>21.6</v>
      </c>
    </row>
    <row r="461" spans="2:12" ht="25.5">
      <c r="B461" s="51" t="s">
        <v>184</v>
      </c>
      <c r="C461" s="52">
        <v>1000</v>
      </c>
      <c r="D461" s="52">
        <v>1004</v>
      </c>
      <c r="E461" s="52" t="s">
        <v>135</v>
      </c>
      <c r="F461" s="31"/>
      <c r="G461" s="31"/>
      <c r="H461" s="35">
        <f>H462</f>
        <v>3197.3</v>
      </c>
      <c r="I461" s="105"/>
      <c r="J461" s="105">
        <f t="shared" si="15"/>
        <v>3197.3</v>
      </c>
      <c r="K461" s="93"/>
      <c r="L461" s="35">
        <f t="shared" si="14"/>
        <v>3197.3</v>
      </c>
    </row>
    <row r="462" spans="2:12" ht="12.75">
      <c r="B462" s="41" t="s">
        <v>84</v>
      </c>
      <c r="C462" s="52">
        <v>1000</v>
      </c>
      <c r="D462" s="52">
        <v>1004</v>
      </c>
      <c r="E462" s="52" t="s">
        <v>135</v>
      </c>
      <c r="F462" s="32" t="s">
        <v>128</v>
      </c>
      <c r="G462" s="32"/>
      <c r="H462" s="42">
        <f>H463</f>
        <v>3197.3</v>
      </c>
      <c r="I462" s="105"/>
      <c r="J462" s="105">
        <f t="shared" si="15"/>
        <v>3197.3</v>
      </c>
      <c r="K462" s="93"/>
      <c r="L462" s="35">
        <f t="shared" si="14"/>
        <v>3197.3</v>
      </c>
    </row>
    <row r="463" spans="2:12" ht="12.75">
      <c r="B463" s="41" t="s">
        <v>204</v>
      </c>
      <c r="C463" s="52">
        <v>1000</v>
      </c>
      <c r="D463" s="52">
        <v>1004</v>
      </c>
      <c r="E463" s="52" t="s">
        <v>135</v>
      </c>
      <c r="F463" s="32" t="s">
        <v>161</v>
      </c>
      <c r="G463" s="32"/>
      <c r="H463" s="42">
        <f>H464</f>
        <v>3197.3</v>
      </c>
      <c r="I463" s="105"/>
      <c r="J463" s="105">
        <f t="shared" si="15"/>
        <v>3197.3</v>
      </c>
      <c r="K463" s="93"/>
      <c r="L463" s="35">
        <f t="shared" si="14"/>
        <v>3197.3</v>
      </c>
    </row>
    <row r="464" spans="2:12" ht="12.75">
      <c r="B464" s="41" t="s">
        <v>558</v>
      </c>
      <c r="C464" s="52">
        <v>1000</v>
      </c>
      <c r="D464" s="52">
        <v>1004</v>
      </c>
      <c r="E464" s="52" t="s">
        <v>135</v>
      </c>
      <c r="F464" s="32" t="s">
        <v>161</v>
      </c>
      <c r="G464" s="32" t="s">
        <v>212</v>
      </c>
      <c r="H464" s="42">
        <v>3197.3</v>
      </c>
      <c r="I464" s="105"/>
      <c r="J464" s="105">
        <f t="shared" si="15"/>
        <v>3197.3</v>
      </c>
      <c r="K464" s="93"/>
      <c r="L464" s="35">
        <f t="shared" si="14"/>
        <v>3197.3</v>
      </c>
    </row>
    <row r="465" spans="2:12" ht="38.25">
      <c r="B465" s="51" t="s">
        <v>185</v>
      </c>
      <c r="C465" s="52">
        <v>1000</v>
      </c>
      <c r="D465" s="52">
        <v>1004</v>
      </c>
      <c r="E465" s="52" t="s">
        <v>136</v>
      </c>
      <c r="F465" s="32"/>
      <c r="G465" s="32"/>
      <c r="H465" s="42">
        <f>H466</f>
        <v>50</v>
      </c>
      <c r="I465" s="105"/>
      <c r="J465" s="105">
        <f t="shared" si="15"/>
        <v>50</v>
      </c>
      <c r="K465" s="93"/>
      <c r="L465" s="35">
        <f t="shared" si="14"/>
        <v>50</v>
      </c>
    </row>
    <row r="466" spans="2:12" ht="12.75">
      <c r="B466" s="41" t="s">
        <v>84</v>
      </c>
      <c r="C466" s="52">
        <v>1000</v>
      </c>
      <c r="D466" s="52">
        <v>1004</v>
      </c>
      <c r="E466" s="52" t="s">
        <v>136</v>
      </c>
      <c r="F466" s="32" t="s">
        <v>128</v>
      </c>
      <c r="G466" s="32"/>
      <c r="H466" s="42">
        <f>H467</f>
        <v>50</v>
      </c>
      <c r="I466" s="105"/>
      <c r="J466" s="105">
        <f t="shared" si="15"/>
        <v>50</v>
      </c>
      <c r="K466" s="93"/>
      <c r="L466" s="35">
        <f t="shared" si="14"/>
        <v>50</v>
      </c>
    </row>
    <row r="467" spans="2:12" ht="12.75">
      <c r="B467" s="41" t="s">
        <v>204</v>
      </c>
      <c r="C467" s="52">
        <v>1000</v>
      </c>
      <c r="D467" s="52">
        <v>1004</v>
      </c>
      <c r="E467" s="52" t="s">
        <v>136</v>
      </c>
      <c r="F467" s="32" t="s">
        <v>161</v>
      </c>
      <c r="G467" s="32"/>
      <c r="H467" s="42">
        <f>H468</f>
        <v>50</v>
      </c>
      <c r="I467" s="105"/>
      <c r="J467" s="105">
        <f t="shared" si="15"/>
        <v>50</v>
      </c>
      <c r="K467" s="93"/>
      <c r="L467" s="35">
        <f t="shared" si="14"/>
        <v>50</v>
      </c>
    </row>
    <row r="468" spans="2:12" ht="12.75">
      <c r="B468" s="41" t="s">
        <v>558</v>
      </c>
      <c r="C468" s="52">
        <v>1000</v>
      </c>
      <c r="D468" s="52">
        <v>1004</v>
      </c>
      <c r="E468" s="52" t="s">
        <v>136</v>
      </c>
      <c r="F468" s="32" t="s">
        <v>161</v>
      </c>
      <c r="G468" s="32" t="s">
        <v>212</v>
      </c>
      <c r="H468" s="42">
        <v>50</v>
      </c>
      <c r="I468" s="105"/>
      <c r="J468" s="105">
        <f t="shared" si="15"/>
        <v>50</v>
      </c>
      <c r="K468" s="93"/>
      <c r="L468" s="35">
        <f t="shared" si="14"/>
        <v>50</v>
      </c>
    </row>
    <row r="469" spans="2:12" s="40" customFormat="1" ht="12.75">
      <c r="B469" s="41" t="s">
        <v>506</v>
      </c>
      <c r="C469" s="32" t="s">
        <v>550</v>
      </c>
      <c r="D469" s="32" t="s">
        <v>554</v>
      </c>
      <c r="E469" s="32"/>
      <c r="F469" s="32"/>
      <c r="G469" s="32"/>
      <c r="H469" s="35">
        <f>H470</f>
        <v>810.6999999999999</v>
      </c>
      <c r="I469" s="105">
        <f>I470</f>
        <v>46.9</v>
      </c>
      <c r="J469" s="105">
        <f t="shared" si="15"/>
        <v>857.5999999999999</v>
      </c>
      <c r="K469" s="125"/>
      <c r="L469" s="35">
        <f t="shared" si="14"/>
        <v>857.5999999999999</v>
      </c>
    </row>
    <row r="470" spans="2:12" s="40" customFormat="1" ht="12.75">
      <c r="B470" s="51" t="s">
        <v>582</v>
      </c>
      <c r="C470" s="32" t="s">
        <v>550</v>
      </c>
      <c r="D470" s="32" t="s">
        <v>554</v>
      </c>
      <c r="E470" s="52" t="s">
        <v>583</v>
      </c>
      <c r="F470" s="32"/>
      <c r="G470" s="32"/>
      <c r="H470" s="35">
        <f>H471</f>
        <v>810.6999999999999</v>
      </c>
      <c r="I470" s="105">
        <f>I471</f>
        <v>46.9</v>
      </c>
      <c r="J470" s="105">
        <f t="shared" si="15"/>
        <v>857.5999999999999</v>
      </c>
      <c r="K470" s="125"/>
      <c r="L470" s="35">
        <f t="shared" si="14"/>
        <v>857.5999999999999</v>
      </c>
    </row>
    <row r="471" spans="2:12" s="40" customFormat="1" ht="25.5">
      <c r="B471" s="41" t="s">
        <v>186</v>
      </c>
      <c r="C471" s="32" t="s">
        <v>550</v>
      </c>
      <c r="D471" s="32" t="s">
        <v>554</v>
      </c>
      <c r="E471" s="32" t="s">
        <v>137</v>
      </c>
      <c r="F471" s="32"/>
      <c r="G471" s="32"/>
      <c r="H471" s="35">
        <f>H472+H476</f>
        <v>810.6999999999999</v>
      </c>
      <c r="I471" s="105">
        <f>I472+I476</f>
        <v>46.9</v>
      </c>
      <c r="J471" s="105">
        <f t="shared" si="15"/>
        <v>857.5999999999999</v>
      </c>
      <c r="K471" s="125"/>
      <c r="L471" s="35">
        <f t="shared" si="14"/>
        <v>857.5999999999999</v>
      </c>
    </row>
    <row r="472" spans="2:12" s="40" customFormat="1" ht="38.25">
      <c r="B472" s="41" t="s">
        <v>585</v>
      </c>
      <c r="C472" s="32" t="s">
        <v>550</v>
      </c>
      <c r="D472" s="32" t="s">
        <v>554</v>
      </c>
      <c r="E472" s="32" t="s">
        <v>137</v>
      </c>
      <c r="F472" s="32" t="s">
        <v>396</v>
      </c>
      <c r="G472" s="32"/>
      <c r="H472" s="35">
        <f>H473</f>
        <v>772.9</v>
      </c>
      <c r="I472" s="105">
        <f>I473</f>
        <v>46.9</v>
      </c>
      <c r="J472" s="105">
        <f t="shared" si="15"/>
        <v>819.8</v>
      </c>
      <c r="K472" s="125"/>
      <c r="L472" s="35">
        <f t="shared" si="14"/>
        <v>819.8</v>
      </c>
    </row>
    <row r="473" spans="2:12" s="40" customFormat="1" ht="12.75">
      <c r="B473" s="41" t="s">
        <v>586</v>
      </c>
      <c r="C473" s="32" t="s">
        <v>550</v>
      </c>
      <c r="D473" s="32" t="s">
        <v>554</v>
      </c>
      <c r="E473" s="32" t="s">
        <v>137</v>
      </c>
      <c r="F473" s="32" t="s">
        <v>587</v>
      </c>
      <c r="G473" s="32"/>
      <c r="H473" s="35">
        <f>H475</f>
        <v>772.9</v>
      </c>
      <c r="I473" s="105">
        <f>I474</f>
        <v>46.9</v>
      </c>
      <c r="J473" s="105">
        <f t="shared" si="15"/>
        <v>819.8</v>
      </c>
      <c r="K473" s="125"/>
      <c r="L473" s="35">
        <f t="shared" si="14"/>
        <v>819.8</v>
      </c>
    </row>
    <row r="474" spans="2:12" s="40" customFormat="1" ht="12.75">
      <c r="B474" s="41" t="s">
        <v>580</v>
      </c>
      <c r="C474" s="32" t="s">
        <v>550</v>
      </c>
      <c r="D474" s="32" t="s">
        <v>554</v>
      </c>
      <c r="E474" s="32" t="s">
        <v>137</v>
      </c>
      <c r="F474" s="32" t="s">
        <v>587</v>
      </c>
      <c r="G474" s="32" t="s">
        <v>569</v>
      </c>
      <c r="H474" s="35"/>
      <c r="I474" s="105">
        <v>46.9</v>
      </c>
      <c r="J474" s="105">
        <f t="shared" si="15"/>
        <v>46.9</v>
      </c>
      <c r="K474" s="125"/>
      <c r="L474" s="35">
        <f t="shared" si="14"/>
        <v>46.9</v>
      </c>
    </row>
    <row r="475" spans="2:12" s="40" customFormat="1" ht="12.75">
      <c r="B475" s="41" t="s">
        <v>558</v>
      </c>
      <c r="C475" s="32" t="s">
        <v>550</v>
      </c>
      <c r="D475" s="32" t="s">
        <v>554</v>
      </c>
      <c r="E475" s="32" t="s">
        <v>137</v>
      </c>
      <c r="F475" s="32" t="s">
        <v>587</v>
      </c>
      <c r="G475" s="32" t="s">
        <v>212</v>
      </c>
      <c r="H475" s="35">
        <v>772.9</v>
      </c>
      <c r="I475" s="124"/>
      <c r="J475" s="105">
        <f t="shared" si="15"/>
        <v>772.9</v>
      </c>
      <c r="K475" s="125"/>
      <c r="L475" s="35">
        <f t="shared" si="14"/>
        <v>772.9</v>
      </c>
    </row>
    <row r="476" spans="2:12" s="40" customFormat="1" ht="12.75">
      <c r="B476" s="51" t="s">
        <v>592</v>
      </c>
      <c r="C476" s="32" t="s">
        <v>550</v>
      </c>
      <c r="D476" s="32" t="s">
        <v>554</v>
      </c>
      <c r="E476" s="32" t="s">
        <v>137</v>
      </c>
      <c r="F476" s="32" t="s">
        <v>593</v>
      </c>
      <c r="G476" s="32"/>
      <c r="H476" s="35">
        <f>H477</f>
        <v>37.8</v>
      </c>
      <c r="I476" s="124"/>
      <c r="J476" s="105">
        <f t="shared" si="15"/>
        <v>37.8</v>
      </c>
      <c r="K476" s="125"/>
      <c r="L476" s="35">
        <f t="shared" si="14"/>
        <v>37.8</v>
      </c>
    </row>
    <row r="477" spans="2:12" s="40" customFormat="1" ht="12.75">
      <c r="B477" s="51" t="s">
        <v>594</v>
      </c>
      <c r="C477" s="32" t="s">
        <v>550</v>
      </c>
      <c r="D477" s="32" t="s">
        <v>554</v>
      </c>
      <c r="E477" s="32" t="s">
        <v>137</v>
      </c>
      <c r="F477" s="32" t="s">
        <v>595</v>
      </c>
      <c r="G477" s="32"/>
      <c r="H477" s="35">
        <f>H478</f>
        <v>37.8</v>
      </c>
      <c r="I477" s="124"/>
      <c r="J477" s="105">
        <f t="shared" si="15"/>
        <v>37.8</v>
      </c>
      <c r="K477" s="125"/>
      <c r="L477" s="35">
        <f t="shared" si="14"/>
        <v>37.8</v>
      </c>
    </row>
    <row r="478" spans="2:12" s="40" customFormat="1" ht="12.75">
      <c r="B478" s="41" t="s">
        <v>558</v>
      </c>
      <c r="C478" s="32" t="s">
        <v>550</v>
      </c>
      <c r="D478" s="32" t="s">
        <v>554</v>
      </c>
      <c r="E478" s="32" t="s">
        <v>137</v>
      </c>
      <c r="F478" s="32" t="s">
        <v>595</v>
      </c>
      <c r="G478" s="32" t="s">
        <v>212</v>
      </c>
      <c r="H478" s="35">
        <v>37.8</v>
      </c>
      <c r="I478" s="124"/>
      <c r="J478" s="105">
        <f t="shared" si="15"/>
        <v>37.8</v>
      </c>
      <c r="K478" s="125"/>
      <c r="L478" s="35">
        <f t="shared" si="14"/>
        <v>37.8</v>
      </c>
    </row>
    <row r="479" spans="2:12" s="40" customFormat="1" ht="12.75">
      <c r="B479" s="61" t="s">
        <v>217</v>
      </c>
      <c r="C479" s="31" t="s">
        <v>555</v>
      </c>
      <c r="D479" s="31"/>
      <c r="E479" s="31"/>
      <c r="F479" s="31"/>
      <c r="G479" s="31"/>
      <c r="H479" s="33">
        <f>H481</f>
        <v>106</v>
      </c>
      <c r="I479" s="124"/>
      <c r="J479" s="124">
        <f t="shared" si="15"/>
        <v>106</v>
      </c>
      <c r="K479" s="125">
        <f>K481</f>
        <v>-29.3</v>
      </c>
      <c r="L479" s="33">
        <f t="shared" si="14"/>
        <v>76.7</v>
      </c>
    </row>
    <row r="480" spans="2:12" ht="12.75">
      <c r="B480" s="41" t="s">
        <v>580</v>
      </c>
      <c r="C480" s="31"/>
      <c r="D480" s="31"/>
      <c r="E480" s="31"/>
      <c r="F480" s="31"/>
      <c r="G480" s="32" t="s">
        <v>569</v>
      </c>
      <c r="H480" s="35">
        <f>H484</f>
        <v>106</v>
      </c>
      <c r="I480" s="105"/>
      <c r="J480" s="105">
        <f t="shared" si="15"/>
        <v>106</v>
      </c>
      <c r="K480" s="93">
        <f>K486</f>
        <v>-29.3</v>
      </c>
      <c r="L480" s="35">
        <f t="shared" si="14"/>
        <v>76.7</v>
      </c>
    </row>
    <row r="481" spans="2:12" s="40" customFormat="1" ht="12.75">
      <c r="B481" s="41" t="s">
        <v>469</v>
      </c>
      <c r="C481" s="32" t="s">
        <v>555</v>
      </c>
      <c r="D481" s="32" t="s">
        <v>468</v>
      </c>
      <c r="E481" s="32"/>
      <c r="F481" s="32"/>
      <c r="G481" s="32"/>
      <c r="H481" s="35">
        <f>H482</f>
        <v>106</v>
      </c>
      <c r="I481" s="124"/>
      <c r="J481" s="105">
        <f t="shared" si="15"/>
        <v>106</v>
      </c>
      <c r="K481" s="93">
        <f>K482</f>
        <v>-29.3</v>
      </c>
      <c r="L481" s="35">
        <f t="shared" si="14"/>
        <v>76.7</v>
      </c>
    </row>
    <row r="482" spans="2:12" ht="25.5">
      <c r="B482" s="41" t="s">
        <v>138</v>
      </c>
      <c r="C482" s="32" t="s">
        <v>555</v>
      </c>
      <c r="D482" s="32" t="s">
        <v>468</v>
      </c>
      <c r="E482" s="32" t="s">
        <v>139</v>
      </c>
      <c r="F482" s="32"/>
      <c r="G482" s="32"/>
      <c r="H482" s="35">
        <f>H483</f>
        <v>106</v>
      </c>
      <c r="I482" s="105"/>
      <c r="J482" s="105">
        <f t="shared" si="15"/>
        <v>106</v>
      </c>
      <c r="K482" s="93">
        <f>K483</f>
        <v>-29.3</v>
      </c>
      <c r="L482" s="35">
        <f t="shared" si="14"/>
        <v>76.7</v>
      </c>
    </row>
    <row r="483" spans="2:12" ht="25.5">
      <c r="B483" s="51" t="s">
        <v>140</v>
      </c>
      <c r="C483" s="32" t="s">
        <v>555</v>
      </c>
      <c r="D483" s="32" t="s">
        <v>468</v>
      </c>
      <c r="E483" s="32" t="s">
        <v>141</v>
      </c>
      <c r="F483" s="19"/>
      <c r="G483" s="32"/>
      <c r="H483" s="35">
        <f>H484</f>
        <v>106</v>
      </c>
      <c r="I483" s="105"/>
      <c r="J483" s="105">
        <f t="shared" si="15"/>
        <v>106</v>
      </c>
      <c r="K483" s="93">
        <f>K484</f>
        <v>-29.3</v>
      </c>
      <c r="L483" s="35">
        <f t="shared" si="14"/>
        <v>76.7</v>
      </c>
    </row>
    <row r="484" spans="2:12" ht="12.75">
      <c r="B484" s="51" t="s">
        <v>592</v>
      </c>
      <c r="C484" s="32" t="s">
        <v>555</v>
      </c>
      <c r="D484" s="32" t="s">
        <v>468</v>
      </c>
      <c r="E484" s="32" t="s">
        <v>141</v>
      </c>
      <c r="F484" s="32" t="s">
        <v>593</v>
      </c>
      <c r="G484" s="32"/>
      <c r="H484" s="42">
        <f>H485</f>
        <v>106</v>
      </c>
      <c r="I484" s="105"/>
      <c r="J484" s="105">
        <f t="shared" si="15"/>
        <v>106</v>
      </c>
      <c r="K484" s="93">
        <f>K485</f>
        <v>-29.3</v>
      </c>
      <c r="L484" s="35">
        <f t="shared" si="14"/>
        <v>76.7</v>
      </c>
    </row>
    <row r="485" spans="2:12" ht="12.75">
      <c r="B485" s="51" t="s">
        <v>594</v>
      </c>
      <c r="C485" s="32" t="s">
        <v>555</v>
      </c>
      <c r="D485" s="32" t="s">
        <v>468</v>
      </c>
      <c r="E485" s="32" t="s">
        <v>141</v>
      </c>
      <c r="F485" s="32" t="s">
        <v>595</v>
      </c>
      <c r="G485" s="32"/>
      <c r="H485" s="42">
        <f>H486</f>
        <v>106</v>
      </c>
      <c r="I485" s="105"/>
      <c r="J485" s="105">
        <f t="shared" si="15"/>
        <v>106</v>
      </c>
      <c r="K485" s="93">
        <f>K486</f>
        <v>-29.3</v>
      </c>
      <c r="L485" s="35">
        <f t="shared" si="14"/>
        <v>76.7</v>
      </c>
    </row>
    <row r="486" spans="2:12" ht="12.75">
      <c r="B486" s="41" t="s">
        <v>580</v>
      </c>
      <c r="C486" s="32" t="s">
        <v>555</v>
      </c>
      <c r="D486" s="32" t="s">
        <v>468</v>
      </c>
      <c r="E486" s="32" t="s">
        <v>141</v>
      </c>
      <c r="F486" s="32" t="s">
        <v>595</v>
      </c>
      <c r="G486" s="32" t="s">
        <v>569</v>
      </c>
      <c r="H486" s="42">
        <v>106</v>
      </c>
      <c r="I486" s="105"/>
      <c r="J486" s="105">
        <f t="shared" si="15"/>
        <v>106</v>
      </c>
      <c r="K486" s="93">
        <v>-29.3</v>
      </c>
      <c r="L486" s="35">
        <f t="shared" si="14"/>
        <v>76.7</v>
      </c>
    </row>
    <row r="487" spans="2:12" ht="12.75">
      <c r="B487" s="61" t="s">
        <v>230</v>
      </c>
      <c r="C487" s="31" t="s">
        <v>222</v>
      </c>
      <c r="D487" s="31"/>
      <c r="E487" s="31"/>
      <c r="F487" s="31"/>
      <c r="G487" s="31"/>
      <c r="H487" s="33">
        <f>H489</f>
        <v>10.4</v>
      </c>
      <c r="I487" s="105"/>
      <c r="J487" s="124">
        <f t="shared" si="15"/>
        <v>10.4</v>
      </c>
      <c r="K487" s="125"/>
      <c r="L487" s="33">
        <f t="shared" si="14"/>
        <v>10.4</v>
      </c>
    </row>
    <row r="488" spans="2:12" ht="12.75">
      <c r="B488" s="41" t="s">
        <v>580</v>
      </c>
      <c r="C488" s="32"/>
      <c r="D488" s="32"/>
      <c r="E488" s="32"/>
      <c r="F488" s="32"/>
      <c r="G488" s="32" t="s">
        <v>569</v>
      </c>
      <c r="H488" s="35">
        <f>H494</f>
        <v>10.4</v>
      </c>
      <c r="I488" s="105"/>
      <c r="J488" s="105">
        <f t="shared" si="15"/>
        <v>10.4</v>
      </c>
      <c r="K488" s="93"/>
      <c r="L488" s="35">
        <f t="shared" si="14"/>
        <v>10.4</v>
      </c>
    </row>
    <row r="489" spans="2:12" ht="12.75">
      <c r="B489" s="41" t="s">
        <v>232</v>
      </c>
      <c r="C489" s="32" t="s">
        <v>222</v>
      </c>
      <c r="D489" s="32" t="s">
        <v>231</v>
      </c>
      <c r="E489" s="32"/>
      <c r="F489" s="32"/>
      <c r="G489" s="32"/>
      <c r="H489" s="35">
        <f>H490</f>
        <v>10.4</v>
      </c>
      <c r="I489" s="105"/>
      <c r="J489" s="105">
        <f t="shared" si="15"/>
        <v>10.4</v>
      </c>
      <c r="K489" s="93"/>
      <c r="L489" s="35">
        <f t="shared" si="14"/>
        <v>10.4</v>
      </c>
    </row>
    <row r="490" spans="2:12" ht="12.75">
      <c r="B490" s="51" t="s">
        <v>582</v>
      </c>
      <c r="C490" s="32" t="s">
        <v>222</v>
      </c>
      <c r="D490" s="32" t="s">
        <v>231</v>
      </c>
      <c r="E490" s="32" t="s">
        <v>583</v>
      </c>
      <c r="F490" s="32"/>
      <c r="G490" s="32"/>
      <c r="H490" s="35">
        <f>H491</f>
        <v>10.4</v>
      </c>
      <c r="I490" s="105"/>
      <c r="J490" s="105">
        <f t="shared" si="15"/>
        <v>10.4</v>
      </c>
      <c r="K490" s="93"/>
      <c r="L490" s="35">
        <f t="shared" si="14"/>
        <v>10.4</v>
      </c>
    </row>
    <row r="491" spans="2:12" ht="12.75">
      <c r="B491" s="41" t="s">
        <v>187</v>
      </c>
      <c r="C491" s="32" t="s">
        <v>222</v>
      </c>
      <c r="D491" s="32" t="s">
        <v>231</v>
      </c>
      <c r="E491" s="32" t="s">
        <v>426</v>
      </c>
      <c r="F491" s="32"/>
      <c r="G491" s="32"/>
      <c r="H491" s="35">
        <f>H492</f>
        <v>10.4</v>
      </c>
      <c r="I491" s="105"/>
      <c r="J491" s="105">
        <f t="shared" si="15"/>
        <v>10.4</v>
      </c>
      <c r="K491" s="93"/>
      <c r="L491" s="35">
        <f t="shared" si="14"/>
        <v>10.4</v>
      </c>
    </row>
    <row r="492" spans="2:12" ht="12.75">
      <c r="B492" s="51" t="s">
        <v>142</v>
      </c>
      <c r="C492" s="32" t="s">
        <v>222</v>
      </c>
      <c r="D492" s="32" t="s">
        <v>231</v>
      </c>
      <c r="E492" s="32" t="s">
        <v>426</v>
      </c>
      <c r="F492" s="32" t="s">
        <v>143</v>
      </c>
      <c r="G492" s="32"/>
      <c r="H492" s="35">
        <f>H493</f>
        <v>10.4</v>
      </c>
      <c r="I492" s="105"/>
      <c r="J492" s="105">
        <f t="shared" si="15"/>
        <v>10.4</v>
      </c>
      <c r="K492" s="93"/>
      <c r="L492" s="35">
        <f t="shared" si="14"/>
        <v>10.4</v>
      </c>
    </row>
    <row r="493" spans="2:12" ht="12.75">
      <c r="B493" s="41" t="s">
        <v>429</v>
      </c>
      <c r="C493" s="32" t="s">
        <v>222</v>
      </c>
      <c r="D493" s="32" t="s">
        <v>231</v>
      </c>
      <c r="E493" s="32" t="s">
        <v>426</v>
      </c>
      <c r="F493" s="32" t="s">
        <v>428</v>
      </c>
      <c r="G493" s="32"/>
      <c r="H493" s="35">
        <f>H494</f>
        <v>10.4</v>
      </c>
      <c r="I493" s="105"/>
      <c r="J493" s="105">
        <f t="shared" si="15"/>
        <v>10.4</v>
      </c>
      <c r="K493" s="93"/>
      <c r="L493" s="35">
        <f t="shared" si="14"/>
        <v>10.4</v>
      </c>
    </row>
    <row r="494" spans="2:12" ht="12.75">
      <c r="B494" s="41" t="s">
        <v>580</v>
      </c>
      <c r="C494" s="32" t="s">
        <v>222</v>
      </c>
      <c r="D494" s="32" t="s">
        <v>231</v>
      </c>
      <c r="E494" s="32" t="s">
        <v>426</v>
      </c>
      <c r="F494" s="32" t="s">
        <v>428</v>
      </c>
      <c r="G494" s="32" t="s">
        <v>569</v>
      </c>
      <c r="H494" s="35">
        <v>10.4</v>
      </c>
      <c r="I494" s="105"/>
      <c r="J494" s="105">
        <f t="shared" si="15"/>
        <v>10.4</v>
      </c>
      <c r="K494" s="93"/>
      <c r="L494" s="35">
        <f t="shared" si="14"/>
        <v>10.4</v>
      </c>
    </row>
    <row r="495" spans="2:12" ht="25.5">
      <c r="B495" s="61" t="s">
        <v>520</v>
      </c>
      <c r="C495" s="31" t="s">
        <v>519</v>
      </c>
      <c r="D495" s="31"/>
      <c r="E495" s="31"/>
      <c r="F495" s="31"/>
      <c r="G495" s="31"/>
      <c r="H495" s="33">
        <f>H498+H504</f>
        <v>9878.4</v>
      </c>
      <c r="I495" s="33">
        <f>I498+I504</f>
        <v>-263</v>
      </c>
      <c r="J495" s="33">
        <f t="shared" si="15"/>
        <v>9615.4</v>
      </c>
      <c r="K495" s="125">
        <f>K498+K504</f>
        <v>-456.4</v>
      </c>
      <c r="L495" s="33">
        <f aca="true" t="shared" si="16" ref="L495:L509">J495+K495</f>
        <v>9159</v>
      </c>
    </row>
    <row r="496" spans="2:12" ht="12.75">
      <c r="B496" s="41" t="s">
        <v>580</v>
      </c>
      <c r="C496" s="31"/>
      <c r="D496" s="31"/>
      <c r="E496" s="31"/>
      <c r="F496" s="31"/>
      <c r="G496" s="32" t="s">
        <v>569</v>
      </c>
      <c r="H496" s="35">
        <f>H509</f>
        <v>2000</v>
      </c>
      <c r="I496" s="35">
        <f>I509</f>
        <v>-263</v>
      </c>
      <c r="J496" s="35">
        <f t="shared" si="15"/>
        <v>1737</v>
      </c>
      <c r="K496" s="93">
        <f>K509</f>
        <v>-456.4</v>
      </c>
      <c r="L496" s="35">
        <f t="shared" si="16"/>
        <v>1280.6</v>
      </c>
    </row>
    <row r="497" spans="2:12" ht="12.75">
      <c r="B497" s="41" t="s">
        <v>558</v>
      </c>
      <c r="C497" s="32"/>
      <c r="D497" s="32"/>
      <c r="E497" s="32"/>
      <c r="F497" s="32"/>
      <c r="G497" s="32" t="s">
        <v>212</v>
      </c>
      <c r="H497" s="35">
        <f>H502</f>
        <v>7878.4</v>
      </c>
      <c r="I497" s="35">
        <f>I503</f>
        <v>0</v>
      </c>
      <c r="J497" s="35">
        <f t="shared" si="15"/>
        <v>7878.4</v>
      </c>
      <c r="K497" s="93"/>
      <c r="L497" s="35">
        <f t="shared" si="16"/>
        <v>7878.4</v>
      </c>
    </row>
    <row r="498" spans="2:12" ht="25.5">
      <c r="B498" s="41" t="s">
        <v>522</v>
      </c>
      <c r="C498" s="32" t="s">
        <v>519</v>
      </c>
      <c r="D498" s="32" t="s">
        <v>521</v>
      </c>
      <c r="E498" s="32"/>
      <c r="F498" s="32"/>
      <c r="G498" s="32"/>
      <c r="H498" s="35">
        <f>H499</f>
        <v>7878.4</v>
      </c>
      <c r="I498" s="35"/>
      <c r="J498" s="35">
        <f t="shared" si="15"/>
        <v>7878.4</v>
      </c>
      <c r="K498" s="93"/>
      <c r="L498" s="35">
        <f t="shared" si="16"/>
        <v>7878.4</v>
      </c>
    </row>
    <row r="499" spans="2:12" ht="12.75">
      <c r="B499" s="51" t="s">
        <v>582</v>
      </c>
      <c r="C499" s="32" t="s">
        <v>519</v>
      </c>
      <c r="D499" s="32" t="s">
        <v>521</v>
      </c>
      <c r="E499" s="32" t="s">
        <v>583</v>
      </c>
      <c r="F499" s="32"/>
      <c r="G499" s="32"/>
      <c r="H499" s="35">
        <f>H500</f>
        <v>7878.4</v>
      </c>
      <c r="I499" s="35"/>
      <c r="J499" s="35">
        <f t="shared" si="15"/>
        <v>7878.4</v>
      </c>
      <c r="K499" s="93"/>
      <c r="L499" s="35">
        <f t="shared" si="16"/>
        <v>7878.4</v>
      </c>
    </row>
    <row r="500" spans="2:12" ht="25.5">
      <c r="B500" s="41" t="s">
        <v>188</v>
      </c>
      <c r="C500" s="32" t="s">
        <v>519</v>
      </c>
      <c r="D500" s="32" t="s">
        <v>521</v>
      </c>
      <c r="E500" s="32" t="s">
        <v>144</v>
      </c>
      <c r="F500" s="32"/>
      <c r="G500" s="32"/>
      <c r="H500" s="35">
        <f>H501</f>
        <v>7878.4</v>
      </c>
      <c r="I500" s="35"/>
      <c r="J500" s="35">
        <f t="shared" si="15"/>
        <v>7878.4</v>
      </c>
      <c r="K500" s="93"/>
      <c r="L500" s="35">
        <f t="shared" si="16"/>
        <v>7878.4</v>
      </c>
    </row>
    <row r="501" spans="2:12" ht="12.75">
      <c r="B501" s="56" t="s">
        <v>437</v>
      </c>
      <c r="C501" s="32" t="s">
        <v>519</v>
      </c>
      <c r="D501" s="32" t="s">
        <v>521</v>
      </c>
      <c r="E501" s="32" t="s">
        <v>144</v>
      </c>
      <c r="F501" s="32" t="s">
        <v>38</v>
      </c>
      <c r="G501" s="32"/>
      <c r="H501" s="35">
        <f>H502</f>
        <v>7878.4</v>
      </c>
      <c r="I501" s="35"/>
      <c r="J501" s="35">
        <f t="shared" si="15"/>
        <v>7878.4</v>
      </c>
      <c r="K501" s="93"/>
      <c r="L501" s="35">
        <f t="shared" si="16"/>
        <v>7878.4</v>
      </c>
    </row>
    <row r="502" spans="2:12" ht="12.75">
      <c r="B502" s="56" t="s">
        <v>431</v>
      </c>
      <c r="C502" s="32" t="s">
        <v>519</v>
      </c>
      <c r="D502" s="32" t="s">
        <v>521</v>
      </c>
      <c r="E502" s="32" t="s">
        <v>144</v>
      </c>
      <c r="F502" s="32" t="s">
        <v>430</v>
      </c>
      <c r="G502" s="32"/>
      <c r="H502" s="42">
        <f>H503</f>
        <v>7878.4</v>
      </c>
      <c r="I502" s="35"/>
      <c r="J502" s="35">
        <f t="shared" si="15"/>
        <v>7878.4</v>
      </c>
      <c r="K502" s="93"/>
      <c r="L502" s="35">
        <f t="shared" si="16"/>
        <v>7878.4</v>
      </c>
    </row>
    <row r="503" spans="2:12" ht="12.75">
      <c r="B503" s="56" t="s">
        <v>558</v>
      </c>
      <c r="C503" s="32" t="s">
        <v>519</v>
      </c>
      <c r="D503" s="32" t="s">
        <v>521</v>
      </c>
      <c r="E503" s="32" t="s">
        <v>144</v>
      </c>
      <c r="F503" s="32" t="s">
        <v>430</v>
      </c>
      <c r="G503" s="32" t="s">
        <v>212</v>
      </c>
      <c r="H503" s="42">
        <v>7878.4</v>
      </c>
      <c r="I503" s="35"/>
      <c r="J503" s="35">
        <f t="shared" si="15"/>
        <v>7878.4</v>
      </c>
      <c r="K503" s="93"/>
      <c r="L503" s="35">
        <f t="shared" si="16"/>
        <v>7878.4</v>
      </c>
    </row>
    <row r="504" spans="2:12" ht="12.75">
      <c r="B504" s="41" t="s">
        <v>524</v>
      </c>
      <c r="C504" s="32" t="s">
        <v>519</v>
      </c>
      <c r="D504" s="32" t="s">
        <v>523</v>
      </c>
      <c r="E504" s="32"/>
      <c r="F504" s="32"/>
      <c r="G504" s="32"/>
      <c r="H504" s="35">
        <f aca="true" t="shared" si="17" ref="H504:I508">H505</f>
        <v>2000</v>
      </c>
      <c r="I504" s="35">
        <f t="shared" si="17"/>
        <v>-263</v>
      </c>
      <c r="J504" s="35">
        <f t="shared" si="15"/>
        <v>1737</v>
      </c>
      <c r="K504" s="93">
        <f>K505</f>
        <v>-456.4</v>
      </c>
      <c r="L504" s="35">
        <f t="shared" si="16"/>
        <v>1280.6</v>
      </c>
    </row>
    <row r="505" spans="2:12" ht="12.75">
      <c r="B505" s="51" t="s">
        <v>582</v>
      </c>
      <c r="C505" s="32" t="s">
        <v>519</v>
      </c>
      <c r="D505" s="32" t="s">
        <v>523</v>
      </c>
      <c r="E505" s="32" t="s">
        <v>583</v>
      </c>
      <c r="F505" s="32"/>
      <c r="G505" s="32"/>
      <c r="H505" s="35">
        <f t="shared" si="17"/>
        <v>2000</v>
      </c>
      <c r="I505" s="35">
        <f t="shared" si="17"/>
        <v>-263</v>
      </c>
      <c r="J505" s="35">
        <f t="shared" si="15"/>
        <v>1737</v>
      </c>
      <c r="K505" s="93">
        <f>K506</f>
        <v>-456.4</v>
      </c>
      <c r="L505" s="35">
        <f t="shared" si="16"/>
        <v>1280.6</v>
      </c>
    </row>
    <row r="506" spans="2:12" ht="25.5">
      <c r="B506" s="41" t="s">
        <v>189</v>
      </c>
      <c r="C506" s="32" t="s">
        <v>519</v>
      </c>
      <c r="D506" s="32" t="s">
        <v>523</v>
      </c>
      <c r="E506" s="32" t="s">
        <v>145</v>
      </c>
      <c r="F506" s="32"/>
      <c r="G506" s="32"/>
      <c r="H506" s="35">
        <f t="shared" si="17"/>
        <v>2000</v>
      </c>
      <c r="I506" s="35">
        <f t="shared" si="17"/>
        <v>-263</v>
      </c>
      <c r="J506" s="35">
        <f t="shared" si="15"/>
        <v>1737</v>
      </c>
      <c r="K506" s="93">
        <f>K507</f>
        <v>-456.4</v>
      </c>
      <c r="L506" s="35">
        <f t="shared" si="16"/>
        <v>1280.6</v>
      </c>
    </row>
    <row r="507" spans="2:12" ht="12.75">
      <c r="B507" s="56" t="s">
        <v>437</v>
      </c>
      <c r="C507" s="32" t="s">
        <v>519</v>
      </c>
      <c r="D507" s="32" t="s">
        <v>523</v>
      </c>
      <c r="E507" s="32" t="s">
        <v>145</v>
      </c>
      <c r="F507" s="32" t="s">
        <v>38</v>
      </c>
      <c r="G507" s="32"/>
      <c r="H507" s="35">
        <f t="shared" si="17"/>
        <v>2000</v>
      </c>
      <c r="I507" s="35">
        <f t="shared" si="17"/>
        <v>-263</v>
      </c>
      <c r="J507" s="35">
        <f t="shared" si="15"/>
        <v>1737</v>
      </c>
      <c r="K507" s="93">
        <f>K508</f>
        <v>-456.4</v>
      </c>
      <c r="L507" s="35">
        <f t="shared" si="16"/>
        <v>1280.6</v>
      </c>
    </row>
    <row r="508" spans="2:12" ht="25.5">
      <c r="B508" s="56" t="s">
        <v>433</v>
      </c>
      <c r="C508" s="32" t="s">
        <v>519</v>
      </c>
      <c r="D508" s="32" t="s">
        <v>523</v>
      </c>
      <c r="E508" s="32" t="s">
        <v>145</v>
      </c>
      <c r="F508" s="32" t="s">
        <v>432</v>
      </c>
      <c r="G508" s="32"/>
      <c r="H508" s="35">
        <f t="shared" si="17"/>
        <v>2000</v>
      </c>
      <c r="I508" s="35">
        <f t="shared" si="17"/>
        <v>-263</v>
      </c>
      <c r="J508" s="35">
        <f t="shared" si="15"/>
        <v>1737</v>
      </c>
      <c r="K508" s="93">
        <f>K509</f>
        <v>-456.4</v>
      </c>
      <c r="L508" s="35">
        <f t="shared" si="16"/>
        <v>1280.6</v>
      </c>
    </row>
    <row r="509" spans="2:12" ht="12.75">
      <c r="B509" s="56" t="s">
        <v>580</v>
      </c>
      <c r="C509" s="32" t="s">
        <v>519</v>
      </c>
      <c r="D509" s="32" t="s">
        <v>523</v>
      </c>
      <c r="E509" s="32" t="s">
        <v>145</v>
      </c>
      <c r="F509" s="32" t="s">
        <v>432</v>
      </c>
      <c r="G509" s="32" t="s">
        <v>569</v>
      </c>
      <c r="H509" s="35">
        <v>2000</v>
      </c>
      <c r="I509" s="35">
        <v>-263</v>
      </c>
      <c r="J509" s="35">
        <f t="shared" si="15"/>
        <v>1737</v>
      </c>
      <c r="K509" s="93">
        <v>-456.4</v>
      </c>
      <c r="L509" s="35">
        <f t="shared" si="16"/>
        <v>1280.6</v>
      </c>
    </row>
    <row r="512" ht="12.75">
      <c r="J512" s="43"/>
    </row>
    <row r="521" ht="12.75">
      <c r="H521" s="43"/>
    </row>
  </sheetData>
  <sheetProtection/>
  <autoFilter ref="B9:J509"/>
  <mergeCells count="2">
    <mergeCell ref="B8:H8"/>
    <mergeCell ref="B7:L7"/>
  </mergeCells>
  <printOptions/>
  <pageMargins left="0.84" right="0.2" top="0.57" bottom="0.27" header="0.2" footer="0.2"/>
  <pageSetup horizontalDpi="600" verticalDpi="600" orientation="portrait" paperSize="9" scale="65" r:id="rId1"/>
  <rowBreaks count="4" manualBreakCount="4">
    <brk id="216" min="1" max="11" man="1"/>
    <brk id="268" min="1" max="11" man="1"/>
    <brk id="326" min="1" max="11" man="1"/>
    <brk id="391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595"/>
  <sheetViews>
    <sheetView tabSelected="1" zoomScalePageLayoutView="0" workbookViewId="0" topLeftCell="B142">
      <selection activeCell="P170" sqref="P170"/>
    </sheetView>
  </sheetViews>
  <sheetFormatPr defaultColWidth="9.00390625" defaultRowHeight="12.75"/>
  <cols>
    <col min="1" max="1" width="9.125" style="26" customWidth="1"/>
    <col min="2" max="2" width="117.375" style="55" customWidth="1"/>
    <col min="3" max="3" width="4.25390625" style="74" customWidth="1"/>
    <col min="4" max="4" width="5.125" style="26" customWidth="1"/>
    <col min="5" max="5" width="5.25390625" style="26" customWidth="1"/>
    <col min="6" max="6" width="10.25390625" style="26" customWidth="1"/>
    <col min="7" max="7" width="7.125" style="26" customWidth="1"/>
    <col min="8" max="8" width="3.125" style="26" customWidth="1"/>
    <col min="9" max="9" width="11.625" style="26" hidden="1" customWidth="1"/>
    <col min="10" max="10" width="12.25390625" style="26" hidden="1" customWidth="1"/>
    <col min="11" max="11" width="0.2421875" style="26" hidden="1" customWidth="1"/>
    <col min="12" max="12" width="13.625" style="26" hidden="1" customWidth="1"/>
    <col min="13" max="13" width="14.00390625" style="26" customWidth="1"/>
    <col min="14" max="16384" width="9.125" style="26" customWidth="1"/>
  </cols>
  <sheetData>
    <row r="2" spans="4:13" ht="12.75">
      <c r="D2" s="25"/>
      <c r="E2" s="25"/>
      <c r="F2" s="25"/>
      <c r="G2" s="25"/>
      <c r="H2" s="25"/>
      <c r="M2" s="121" t="s">
        <v>22</v>
      </c>
    </row>
    <row r="3" spans="3:13" ht="12.75" customHeight="1">
      <c r="C3" s="75"/>
      <c r="E3" s="27"/>
      <c r="F3" s="27"/>
      <c r="G3" s="27"/>
      <c r="H3" s="27"/>
      <c r="M3" s="134" t="s">
        <v>160</v>
      </c>
    </row>
    <row r="4" spans="3:13" ht="12.75" customHeight="1">
      <c r="C4" s="75"/>
      <c r="E4" s="27"/>
      <c r="F4" s="27"/>
      <c r="G4" s="27"/>
      <c r="H4" s="27"/>
      <c r="M4" s="134" t="s">
        <v>17</v>
      </c>
    </row>
    <row r="5" spans="2:13" ht="12.75" customHeight="1">
      <c r="B5" s="76"/>
      <c r="C5" s="77"/>
      <c r="E5" s="27"/>
      <c r="F5" s="27"/>
      <c r="G5" s="27"/>
      <c r="H5" s="27"/>
      <c r="M5" s="134" t="s">
        <v>19</v>
      </c>
    </row>
    <row r="6" spans="2:8" ht="12.75">
      <c r="B6" s="76"/>
      <c r="C6" s="77"/>
      <c r="D6" s="28"/>
      <c r="E6" s="28"/>
      <c r="F6" s="28"/>
      <c r="G6" s="28"/>
      <c r="H6" s="28"/>
    </row>
    <row r="7" spans="2:9" ht="12.75">
      <c r="B7" s="342" t="s">
        <v>208</v>
      </c>
      <c r="C7" s="342"/>
      <c r="D7" s="342"/>
      <c r="E7" s="342"/>
      <c r="F7" s="342"/>
      <c r="G7" s="342"/>
      <c r="H7" s="342"/>
      <c r="I7" s="342"/>
    </row>
    <row r="8" spans="2:9" ht="12.75">
      <c r="B8" s="341"/>
      <c r="C8" s="341"/>
      <c r="D8" s="341"/>
      <c r="E8" s="341"/>
      <c r="F8" s="341"/>
      <c r="G8" s="341"/>
      <c r="H8" s="341"/>
      <c r="I8" s="341"/>
    </row>
    <row r="9" spans="2:13" ht="35.25" customHeight="1">
      <c r="B9" s="78" t="s">
        <v>489</v>
      </c>
      <c r="C9" s="79" t="s">
        <v>207</v>
      </c>
      <c r="D9" s="19" t="s">
        <v>575</v>
      </c>
      <c r="E9" s="19" t="s">
        <v>531</v>
      </c>
      <c r="F9" s="19" t="s">
        <v>556</v>
      </c>
      <c r="G9" s="19" t="s">
        <v>507</v>
      </c>
      <c r="H9" s="20" t="s">
        <v>557</v>
      </c>
      <c r="I9" s="29" t="s">
        <v>576</v>
      </c>
      <c r="J9" s="123" t="s">
        <v>614</v>
      </c>
      <c r="K9" s="29" t="s">
        <v>576</v>
      </c>
      <c r="L9" s="93"/>
      <c r="M9" s="29" t="s">
        <v>576</v>
      </c>
    </row>
    <row r="10" spans="2:13" ht="12.75">
      <c r="B10" s="48" t="s">
        <v>577</v>
      </c>
      <c r="C10" s="80"/>
      <c r="D10" s="49"/>
      <c r="E10" s="49"/>
      <c r="F10" s="49"/>
      <c r="G10" s="49"/>
      <c r="H10" s="49"/>
      <c r="I10" s="140">
        <f>I16+I39+I181+I224+I295+I315</f>
        <v>160997.8</v>
      </c>
      <c r="J10" s="140">
        <f>J16+J39+J181+J224+J295+J315</f>
        <v>10280.8</v>
      </c>
      <c r="K10" s="33">
        <f>I10+J10</f>
        <v>171278.59999999998</v>
      </c>
      <c r="L10" s="250">
        <f>L16+L39+L181+L224+L295+L315</f>
        <v>10560.2</v>
      </c>
      <c r="M10" s="33">
        <f>K10+L10</f>
        <v>181838.8</v>
      </c>
    </row>
    <row r="11" spans="2:13" ht="12.75">
      <c r="B11" s="48" t="s">
        <v>573</v>
      </c>
      <c r="C11" s="80"/>
      <c r="D11" s="49"/>
      <c r="E11" s="49"/>
      <c r="F11" s="49"/>
      <c r="G11" s="49"/>
      <c r="H11" s="49">
        <v>1</v>
      </c>
      <c r="I11" s="140">
        <f>I40+I296</f>
        <v>2456.3</v>
      </c>
      <c r="J11" s="140"/>
      <c r="K11" s="33">
        <f aca="true" t="shared" si="0" ref="K11:K79">I11+J11</f>
        <v>2456.3</v>
      </c>
      <c r="L11" s="250">
        <f>L40+L296</f>
        <v>0</v>
      </c>
      <c r="M11" s="33">
        <f aca="true" t="shared" si="1" ref="M11:M77">K11+L11</f>
        <v>2456.3</v>
      </c>
    </row>
    <row r="12" spans="2:13" ht="12.75">
      <c r="B12" s="48" t="s">
        <v>580</v>
      </c>
      <c r="C12" s="80"/>
      <c r="D12" s="49"/>
      <c r="E12" s="49"/>
      <c r="F12" s="49"/>
      <c r="G12" s="49"/>
      <c r="H12" s="49">
        <v>2</v>
      </c>
      <c r="I12" s="140">
        <f>I17+I41+I182+I225+I297+I316</f>
        <v>70318</v>
      </c>
      <c r="J12" s="140">
        <f>J17+J41+J182+J225+J297+J316</f>
        <v>179.3</v>
      </c>
      <c r="K12" s="33">
        <f t="shared" si="0"/>
        <v>70497.3</v>
      </c>
      <c r="L12" s="250">
        <f>L17+L41+L182+L225+L297+L316</f>
        <v>-340.7</v>
      </c>
      <c r="M12" s="33">
        <f t="shared" si="1"/>
        <v>70156.6</v>
      </c>
    </row>
    <row r="13" spans="2:13" ht="12.75">
      <c r="B13" s="48" t="s">
        <v>558</v>
      </c>
      <c r="C13" s="80"/>
      <c r="D13" s="49"/>
      <c r="E13" s="49"/>
      <c r="F13" s="49"/>
      <c r="G13" s="49"/>
      <c r="H13" s="49">
        <v>3</v>
      </c>
      <c r="I13" s="140">
        <f>I42+I226+I317+I18</f>
        <v>87362.1</v>
      </c>
      <c r="J13" s="140">
        <f>J18+J42+J226+J317</f>
        <v>10101.5</v>
      </c>
      <c r="K13" s="33">
        <f t="shared" si="0"/>
        <v>97463.6</v>
      </c>
      <c r="L13" s="250">
        <f>L18+L42+L226+L317</f>
        <v>4703.5</v>
      </c>
      <c r="M13" s="33">
        <f t="shared" si="1"/>
        <v>102167.1</v>
      </c>
    </row>
    <row r="14" spans="2:13" ht="12.75">
      <c r="B14" s="48" t="s">
        <v>559</v>
      </c>
      <c r="C14" s="80"/>
      <c r="D14" s="49"/>
      <c r="E14" s="49"/>
      <c r="F14" s="49"/>
      <c r="G14" s="49"/>
      <c r="H14" s="49">
        <v>4</v>
      </c>
      <c r="I14" s="140">
        <f>I227+I318</f>
        <v>861.4000000000001</v>
      </c>
      <c r="J14" s="140"/>
      <c r="K14" s="33">
        <f t="shared" si="0"/>
        <v>861.4000000000001</v>
      </c>
      <c r="L14" s="250">
        <f>L43+L227+L298+L318</f>
        <v>5154.900000000001</v>
      </c>
      <c r="M14" s="33">
        <f t="shared" si="1"/>
        <v>6016.300000000001</v>
      </c>
    </row>
    <row r="15" spans="2:13" ht="12.75">
      <c r="B15" s="316" t="s">
        <v>227</v>
      </c>
      <c r="C15" s="80"/>
      <c r="D15" s="49"/>
      <c r="E15" s="49"/>
      <c r="F15" s="49"/>
      <c r="G15" s="49"/>
      <c r="H15" s="49">
        <v>5</v>
      </c>
      <c r="I15" s="140"/>
      <c r="J15" s="140"/>
      <c r="K15" s="33"/>
      <c r="L15" s="250">
        <f>L44</f>
        <v>1042.5</v>
      </c>
      <c r="M15" s="33">
        <f t="shared" si="1"/>
        <v>1042.5</v>
      </c>
    </row>
    <row r="16" spans="2:13" ht="12.75">
      <c r="B16" s="81" t="s">
        <v>262</v>
      </c>
      <c r="C16" s="82">
        <v>163</v>
      </c>
      <c r="D16" s="49"/>
      <c r="E16" s="49"/>
      <c r="F16" s="49"/>
      <c r="G16" s="49"/>
      <c r="H16" s="19"/>
      <c r="I16" s="140">
        <f>I19+I32</f>
        <v>6248.3</v>
      </c>
      <c r="J16" s="140">
        <f>J19</f>
        <v>0</v>
      </c>
      <c r="K16" s="33">
        <f t="shared" si="0"/>
        <v>6248.3</v>
      </c>
      <c r="L16" s="250">
        <f>L19+L32</f>
        <v>100</v>
      </c>
      <c r="M16" s="33">
        <f t="shared" si="1"/>
        <v>6348.3</v>
      </c>
    </row>
    <row r="17" spans="2:13" ht="12.75">
      <c r="B17" s="51" t="s">
        <v>580</v>
      </c>
      <c r="C17" s="80"/>
      <c r="D17" s="49"/>
      <c r="E17" s="49"/>
      <c r="F17" s="49"/>
      <c r="G17" s="49"/>
      <c r="H17" s="19">
        <v>2</v>
      </c>
      <c r="I17" s="141">
        <f>I24+I28+I31</f>
        <v>139.2</v>
      </c>
      <c r="J17" s="141"/>
      <c r="K17" s="35">
        <f t="shared" si="0"/>
        <v>139.2</v>
      </c>
      <c r="L17" s="248">
        <f>L24+L28+L31</f>
        <v>100</v>
      </c>
      <c r="M17" s="35">
        <f t="shared" si="1"/>
        <v>239.2</v>
      </c>
    </row>
    <row r="18" spans="2:13" ht="12.75">
      <c r="B18" s="51" t="s">
        <v>558</v>
      </c>
      <c r="C18" s="80"/>
      <c r="D18" s="49"/>
      <c r="E18" s="49"/>
      <c r="F18" s="49"/>
      <c r="G18" s="49"/>
      <c r="H18" s="19">
        <v>3</v>
      </c>
      <c r="I18" s="141">
        <f>I38</f>
        <v>6109.1</v>
      </c>
      <c r="J18" s="141"/>
      <c r="K18" s="35">
        <f t="shared" si="0"/>
        <v>6109.1</v>
      </c>
      <c r="L18" s="248">
        <f>L38</f>
        <v>0</v>
      </c>
      <c r="M18" s="35">
        <f t="shared" si="1"/>
        <v>6109.1</v>
      </c>
    </row>
    <row r="19" spans="2:13" ht="12.75">
      <c r="B19" s="41" t="s">
        <v>490</v>
      </c>
      <c r="C19" s="83"/>
      <c r="D19" s="32" t="s">
        <v>532</v>
      </c>
      <c r="E19" s="32"/>
      <c r="F19" s="32"/>
      <c r="G19" s="32"/>
      <c r="H19" s="32"/>
      <c r="I19" s="141">
        <f>I22+I26+I29</f>
        <v>139.2</v>
      </c>
      <c r="J19" s="141">
        <f>J20</f>
        <v>0</v>
      </c>
      <c r="K19" s="35">
        <f t="shared" si="0"/>
        <v>139.2</v>
      </c>
      <c r="L19" s="248">
        <f>L20</f>
        <v>100</v>
      </c>
      <c r="M19" s="35">
        <f t="shared" si="1"/>
        <v>239.2</v>
      </c>
    </row>
    <row r="20" spans="2:13" ht="12.75">
      <c r="B20" s="51" t="s">
        <v>492</v>
      </c>
      <c r="C20" s="83"/>
      <c r="D20" s="32" t="s">
        <v>532</v>
      </c>
      <c r="E20" s="32" t="s">
        <v>513</v>
      </c>
      <c r="F20" s="32"/>
      <c r="G20" s="32"/>
      <c r="H20" s="32"/>
      <c r="I20" s="141">
        <f>I21+I25+I29</f>
        <v>139.2</v>
      </c>
      <c r="J20" s="141">
        <f>J21</f>
        <v>0</v>
      </c>
      <c r="K20" s="35">
        <f t="shared" si="0"/>
        <v>139.2</v>
      </c>
      <c r="L20" s="248">
        <f>L21+L25</f>
        <v>100</v>
      </c>
      <c r="M20" s="35">
        <f t="shared" si="1"/>
        <v>239.2</v>
      </c>
    </row>
    <row r="21" spans="2:13" ht="25.5">
      <c r="B21" s="41" t="s">
        <v>166</v>
      </c>
      <c r="C21" s="83"/>
      <c r="D21" s="32" t="s">
        <v>532</v>
      </c>
      <c r="E21" s="32" t="s">
        <v>513</v>
      </c>
      <c r="F21" s="32" t="s">
        <v>606</v>
      </c>
      <c r="G21" s="32"/>
      <c r="H21" s="32"/>
      <c r="I21" s="141">
        <f>I22</f>
        <v>100</v>
      </c>
      <c r="J21" s="141">
        <f>J22</f>
        <v>0</v>
      </c>
      <c r="K21" s="35">
        <f t="shared" si="0"/>
        <v>100</v>
      </c>
      <c r="L21" s="248">
        <f>L22</f>
        <v>100</v>
      </c>
      <c r="M21" s="35">
        <f t="shared" si="1"/>
        <v>200</v>
      </c>
    </row>
    <row r="22" spans="2:13" ht="12.75">
      <c r="B22" s="51" t="s">
        <v>592</v>
      </c>
      <c r="C22" s="84"/>
      <c r="D22" s="32" t="s">
        <v>532</v>
      </c>
      <c r="E22" s="32" t="s">
        <v>513</v>
      </c>
      <c r="F22" s="32" t="s">
        <v>606</v>
      </c>
      <c r="G22" s="32" t="s">
        <v>593</v>
      </c>
      <c r="H22" s="32"/>
      <c r="I22" s="141">
        <f>I23</f>
        <v>100</v>
      </c>
      <c r="J22" s="141">
        <f>J23</f>
        <v>0</v>
      </c>
      <c r="K22" s="35">
        <f t="shared" si="0"/>
        <v>100</v>
      </c>
      <c r="L22" s="248">
        <f>L23</f>
        <v>100</v>
      </c>
      <c r="M22" s="35">
        <f t="shared" si="1"/>
        <v>200</v>
      </c>
    </row>
    <row r="23" spans="2:13" ht="12.75">
      <c r="B23" s="51" t="s">
        <v>594</v>
      </c>
      <c r="C23" s="84"/>
      <c r="D23" s="32" t="s">
        <v>532</v>
      </c>
      <c r="E23" s="32" t="s">
        <v>513</v>
      </c>
      <c r="F23" s="32" t="s">
        <v>606</v>
      </c>
      <c r="G23" s="32" t="s">
        <v>595</v>
      </c>
      <c r="H23" s="32"/>
      <c r="I23" s="141">
        <v>100</v>
      </c>
      <c r="J23" s="141">
        <f>J24</f>
        <v>0</v>
      </c>
      <c r="K23" s="35">
        <f t="shared" si="0"/>
        <v>100</v>
      </c>
      <c r="L23" s="248">
        <f>L24</f>
        <v>100</v>
      </c>
      <c r="M23" s="35">
        <f t="shared" si="1"/>
        <v>200</v>
      </c>
    </row>
    <row r="24" spans="2:13" ht="12.75">
      <c r="B24" s="41" t="s">
        <v>580</v>
      </c>
      <c r="C24" s="84"/>
      <c r="D24" s="32" t="s">
        <v>532</v>
      </c>
      <c r="E24" s="32" t="s">
        <v>513</v>
      </c>
      <c r="F24" s="32" t="s">
        <v>606</v>
      </c>
      <c r="G24" s="32" t="s">
        <v>595</v>
      </c>
      <c r="H24" s="32">
        <v>2</v>
      </c>
      <c r="I24" s="141">
        <v>100</v>
      </c>
      <c r="J24" s="141"/>
      <c r="K24" s="35">
        <f t="shared" si="0"/>
        <v>100</v>
      </c>
      <c r="L24" s="248">
        <v>100</v>
      </c>
      <c r="M24" s="35">
        <f t="shared" si="1"/>
        <v>200</v>
      </c>
    </row>
    <row r="25" spans="2:13" ht="12.75">
      <c r="B25" s="41" t="s">
        <v>167</v>
      </c>
      <c r="C25" s="86"/>
      <c r="D25" s="32" t="s">
        <v>532</v>
      </c>
      <c r="E25" s="32" t="s">
        <v>513</v>
      </c>
      <c r="F25" s="32" t="s">
        <v>607</v>
      </c>
      <c r="G25" s="32"/>
      <c r="H25" s="32"/>
      <c r="I25" s="141">
        <f>I26</f>
        <v>34.2</v>
      </c>
      <c r="J25" s="141"/>
      <c r="K25" s="35">
        <f t="shared" si="0"/>
        <v>34.2</v>
      </c>
      <c r="L25" s="248"/>
      <c r="M25" s="35">
        <f t="shared" si="1"/>
        <v>34.2</v>
      </c>
    </row>
    <row r="26" spans="2:13" ht="12.75">
      <c r="B26" s="51" t="s">
        <v>592</v>
      </c>
      <c r="C26" s="84"/>
      <c r="D26" s="32" t="s">
        <v>532</v>
      </c>
      <c r="E26" s="32" t="s">
        <v>513</v>
      </c>
      <c r="F26" s="32" t="s">
        <v>607</v>
      </c>
      <c r="G26" s="32" t="s">
        <v>593</v>
      </c>
      <c r="H26" s="32"/>
      <c r="I26" s="141">
        <f>I27</f>
        <v>34.2</v>
      </c>
      <c r="J26" s="141"/>
      <c r="K26" s="35">
        <f t="shared" si="0"/>
        <v>34.2</v>
      </c>
      <c r="L26" s="248"/>
      <c r="M26" s="35">
        <f t="shared" si="1"/>
        <v>34.2</v>
      </c>
    </row>
    <row r="27" spans="2:13" ht="12.75">
      <c r="B27" s="51" t="s">
        <v>594</v>
      </c>
      <c r="C27" s="84"/>
      <c r="D27" s="32" t="s">
        <v>532</v>
      </c>
      <c r="E27" s="32" t="s">
        <v>513</v>
      </c>
      <c r="F27" s="32" t="s">
        <v>607</v>
      </c>
      <c r="G27" s="32" t="s">
        <v>595</v>
      </c>
      <c r="H27" s="32"/>
      <c r="I27" s="141">
        <v>34.2</v>
      </c>
      <c r="J27" s="141"/>
      <c r="K27" s="35">
        <f t="shared" si="0"/>
        <v>34.2</v>
      </c>
      <c r="L27" s="248"/>
      <c r="M27" s="35">
        <f t="shared" si="1"/>
        <v>34.2</v>
      </c>
    </row>
    <row r="28" spans="2:13" ht="12.75">
      <c r="B28" s="41" t="s">
        <v>580</v>
      </c>
      <c r="C28" s="84"/>
      <c r="D28" s="32" t="s">
        <v>532</v>
      </c>
      <c r="E28" s="32" t="s">
        <v>513</v>
      </c>
      <c r="F28" s="32" t="s">
        <v>607</v>
      </c>
      <c r="G28" s="32" t="s">
        <v>595</v>
      </c>
      <c r="H28" s="32">
        <v>2</v>
      </c>
      <c r="I28" s="141">
        <v>34.2</v>
      </c>
      <c r="J28" s="141"/>
      <c r="K28" s="35">
        <f t="shared" si="0"/>
        <v>34.2</v>
      </c>
      <c r="L28" s="248"/>
      <c r="M28" s="35">
        <f t="shared" si="1"/>
        <v>34.2</v>
      </c>
    </row>
    <row r="29" spans="2:13" ht="12.75">
      <c r="B29" s="51" t="s">
        <v>597</v>
      </c>
      <c r="C29" s="84"/>
      <c r="D29" s="32" t="s">
        <v>532</v>
      </c>
      <c r="E29" s="32" t="s">
        <v>513</v>
      </c>
      <c r="F29" s="32" t="s">
        <v>607</v>
      </c>
      <c r="G29" s="32" t="s">
        <v>282</v>
      </c>
      <c r="H29" s="32"/>
      <c r="I29" s="141">
        <f>I30</f>
        <v>5</v>
      </c>
      <c r="J29" s="141"/>
      <c r="K29" s="35">
        <f t="shared" si="0"/>
        <v>5</v>
      </c>
      <c r="L29" s="248"/>
      <c r="M29" s="35">
        <f t="shared" si="1"/>
        <v>5</v>
      </c>
    </row>
    <row r="30" spans="2:13" ht="12.75">
      <c r="B30" s="51" t="s">
        <v>598</v>
      </c>
      <c r="C30" s="84"/>
      <c r="D30" s="32" t="s">
        <v>532</v>
      </c>
      <c r="E30" s="32" t="s">
        <v>513</v>
      </c>
      <c r="F30" s="32" t="s">
        <v>607</v>
      </c>
      <c r="G30" s="32" t="s">
        <v>599</v>
      </c>
      <c r="H30" s="32"/>
      <c r="I30" s="141">
        <v>5</v>
      </c>
      <c r="J30" s="141"/>
      <c r="K30" s="35">
        <f t="shared" si="0"/>
        <v>5</v>
      </c>
      <c r="L30" s="248"/>
      <c r="M30" s="35">
        <f t="shared" si="1"/>
        <v>5</v>
      </c>
    </row>
    <row r="31" spans="2:13" ht="12.75">
      <c r="B31" s="41" t="s">
        <v>580</v>
      </c>
      <c r="C31" s="83"/>
      <c r="D31" s="32" t="s">
        <v>532</v>
      </c>
      <c r="E31" s="32" t="s">
        <v>513</v>
      </c>
      <c r="F31" s="32" t="s">
        <v>607</v>
      </c>
      <c r="G31" s="32" t="s">
        <v>599</v>
      </c>
      <c r="H31" s="32">
        <v>2</v>
      </c>
      <c r="I31" s="141">
        <v>5</v>
      </c>
      <c r="J31" s="141"/>
      <c r="K31" s="35">
        <f t="shared" si="0"/>
        <v>5</v>
      </c>
      <c r="L31" s="248"/>
      <c r="M31" s="35">
        <f t="shared" si="1"/>
        <v>5</v>
      </c>
    </row>
    <row r="32" spans="2:13" ht="12.75">
      <c r="B32" s="41" t="s">
        <v>504</v>
      </c>
      <c r="C32" s="83"/>
      <c r="D32" s="32" t="s">
        <v>550</v>
      </c>
      <c r="E32" s="32"/>
      <c r="F32" s="32"/>
      <c r="G32" s="32"/>
      <c r="H32" s="32"/>
      <c r="I32" s="141">
        <f aca="true" t="shared" si="2" ref="I32:I37">I33</f>
        <v>6109.1</v>
      </c>
      <c r="J32" s="141"/>
      <c r="K32" s="35">
        <f t="shared" si="0"/>
        <v>6109.1</v>
      </c>
      <c r="L32" s="248"/>
      <c r="M32" s="35">
        <f t="shared" si="1"/>
        <v>6109.1</v>
      </c>
    </row>
    <row r="33" spans="2:13" ht="12.75">
      <c r="B33" s="41" t="s">
        <v>218</v>
      </c>
      <c r="C33" s="86"/>
      <c r="D33" s="32" t="s">
        <v>550</v>
      </c>
      <c r="E33" s="32" t="s">
        <v>553</v>
      </c>
      <c r="F33" s="32"/>
      <c r="G33" s="32"/>
      <c r="H33" s="32"/>
      <c r="I33" s="141">
        <f t="shared" si="2"/>
        <v>6109.1</v>
      </c>
      <c r="J33" s="141"/>
      <c r="K33" s="35">
        <f t="shared" si="0"/>
        <v>6109.1</v>
      </c>
      <c r="L33" s="248"/>
      <c r="M33" s="35">
        <f t="shared" si="1"/>
        <v>6109.1</v>
      </c>
    </row>
    <row r="34" spans="2:13" ht="12.75">
      <c r="B34" s="51" t="s">
        <v>582</v>
      </c>
      <c r="C34" s="87"/>
      <c r="D34" s="85">
        <v>1000</v>
      </c>
      <c r="E34" s="85">
        <v>1004</v>
      </c>
      <c r="F34" s="85" t="s">
        <v>583</v>
      </c>
      <c r="G34" s="31"/>
      <c r="H34" s="31"/>
      <c r="I34" s="141">
        <f t="shared" si="2"/>
        <v>6109.1</v>
      </c>
      <c r="J34" s="141"/>
      <c r="K34" s="35">
        <f t="shared" si="0"/>
        <v>6109.1</v>
      </c>
      <c r="L34" s="248"/>
      <c r="M34" s="35">
        <f t="shared" si="1"/>
        <v>6109.1</v>
      </c>
    </row>
    <row r="35" spans="2:13" ht="25.5">
      <c r="B35" s="51" t="s">
        <v>180</v>
      </c>
      <c r="C35" s="84"/>
      <c r="D35" s="85">
        <v>1000</v>
      </c>
      <c r="E35" s="85">
        <v>1004</v>
      </c>
      <c r="F35" s="52" t="s">
        <v>162</v>
      </c>
      <c r="G35" s="32"/>
      <c r="H35" s="32"/>
      <c r="I35" s="141">
        <f t="shared" si="2"/>
        <v>6109.1</v>
      </c>
      <c r="J35" s="141"/>
      <c r="K35" s="35">
        <f t="shared" si="0"/>
        <v>6109.1</v>
      </c>
      <c r="L35" s="248"/>
      <c r="M35" s="35">
        <f t="shared" si="1"/>
        <v>6109.1</v>
      </c>
    </row>
    <row r="36" spans="2:13" ht="12.75">
      <c r="B36" s="51" t="s">
        <v>72</v>
      </c>
      <c r="C36" s="84"/>
      <c r="D36" s="85">
        <v>1000</v>
      </c>
      <c r="E36" s="85">
        <v>1004</v>
      </c>
      <c r="F36" s="52" t="s">
        <v>162</v>
      </c>
      <c r="G36" s="32" t="s">
        <v>70</v>
      </c>
      <c r="H36" s="32"/>
      <c r="I36" s="141">
        <f t="shared" si="2"/>
        <v>6109.1</v>
      </c>
      <c r="J36" s="141"/>
      <c r="K36" s="35">
        <f t="shared" si="0"/>
        <v>6109.1</v>
      </c>
      <c r="L36" s="248"/>
      <c r="M36" s="35">
        <f t="shared" si="1"/>
        <v>6109.1</v>
      </c>
    </row>
    <row r="37" spans="2:13" ht="12.75">
      <c r="B37" s="51" t="s">
        <v>73</v>
      </c>
      <c r="C37" s="84"/>
      <c r="D37" s="85">
        <v>1000</v>
      </c>
      <c r="E37" s="85">
        <v>1004</v>
      </c>
      <c r="F37" s="52" t="s">
        <v>162</v>
      </c>
      <c r="G37" s="32" t="s">
        <v>71</v>
      </c>
      <c r="H37" s="32"/>
      <c r="I37" s="141">
        <f t="shared" si="2"/>
        <v>6109.1</v>
      </c>
      <c r="J37" s="141"/>
      <c r="K37" s="35">
        <f t="shared" si="0"/>
        <v>6109.1</v>
      </c>
      <c r="L37" s="248"/>
      <c r="M37" s="35">
        <f t="shared" si="1"/>
        <v>6109.1</v>
      </c>
    </row>
    <row r="38" spans="2:13" ht="12.75">
      <c r="B38" s="41" t="s">
        <v>558</v>
      </c>
      <c r="C38" s="86"/>
      <c r="D38" s="85">
        <v>1000</v>
      </c>
      <c r="E38" s="85">
        <v>1004</v>
      </c>
      <c r="F38" s="52" t="s">
        <v>162</v>
      </c>
      <c r="G38" s="32" t="s">
        <v>71</v>
      </c>
      <c r="H38" s="32">
        <v>3</v>
      </c>
      <c r="I38" s="141">
        <v>6109.1</v>
      </c>
      <c r="J38" s="141"/>
      <c r="K38" s="35">
        <f t="shared" si="0"/>
        <v>6109.1</v>
      </c>
      <c r="L38" s="248"/>
      <c r="M38" s="35">
        <f t="shared" si="1"/>
        <v>6109.1</v>
      </c>
    </row>
    <row r="39" spans="2:13" ht="12.75">
      <c r="B39" s="61" t="s">
        <v>258</v>
      </c>
      <c r="C39" s="88" t="s">
        <v>282</v>
      </c>
      <c r="D39" s="31"/>
      <c r="E39" s="32"/>
      <c r="F39" s="32"/>
      <c r="G39" s="32"/>
      <c r="H39" s="32"/>
      <c r="I39" s="140">
        <f>I45+I92+I99+I106+I119+I137+I151+I164</f>
        <v>22462</v>
      </c>
      <c r="J39" s="140">
        <f>J45+J92+J99+J106+J119+J137+J151+J164</f>
        <v>417.8</v>
      </c>
      <c r="K39" s="33">
        <f t="shared" si="0"/>
        <v>22879.8</v>
      </c>
      <c r="L39" s="250">
        <f>L45+L92+L99+L106+L119+L137+L151+L164</f>
        <v>6408.1</v>
      </c>
      <c r="M39" s="33">
        <f t="shared" si="1"/>
        <v>29287.9</v>
      </c>
    </row>
    <row r="40" spans="2:13" ht="12.75">
      <c r="B40" s="51" t="s">
        <v>573</v>
      </c>
      <c r="C40" s="88"/>
      <c r="D40" s="31"/>
      <c r="E40" s="32"/>
      <c r="F40" s="32"/>
      <c r="G40" s="32"/>
      <c r="H40" s="32" t="s">
        <v>568</v>
      </c>
      <c r="I40" s="141">
        <f>I160</f>
        <v>911.5</v>
      </c>
      <c r="J40" s="141"/>
      <c r="K40" s="35">
        <f t="shared" si="0"/>
        <v>911.5</v>
      </c>
      <c r="L40" s="248">
        <f>L160</f>
        <v>0</v>
      </c>
      <c r="M40" s="35">
        <f t="shared" si="1"/>
        <v>911.5</v>
      </c>
    </row>
    <row r="41" spans="2:13" ht="12.75">
      <c r="B41" s="51" t="s">
        <v>580</v>
      </c>
      <c r="C41" s="83"/>
      <c r="D41" s="31"/>
      <c r="E41" s="32"/>
      <c r="F41" s="32"/>
      <c r="G41" s="32"/>
      <c r="H41" s="19">
        <v>2</v>
      </c>
      <c r="I41" s="141">
        <f>I51+I54+I57+I79+I82+I85+I91+I98+I105+I112+I118+I136+I142+I144+I170+I161+I163+I129</f>
        <v>21163</v>
      </c>
      <c r="J41" s="141">
        <f>J51+J54+J57+J63+J71+J150</f>
        <v>267.8</v>
      </c>
      <c r="K41" s="35">
        <f t="shared" si="0"/>
        <v>21430.8</v>
      </c>
      <c r="L41" s="248">
        <f>L51+L54+L57+L63+L71+L79+L82+L85+L91+L98+L105+L112+L118+L129+L136+L142+L144+L150+L161+L163+L170+L180</f>
        <v>15</v>
      </c>
      <c r="M41" s="35">
        <f t="shared" si="1"/>
        <v>21445.8</v>
      </c>
    </row>
    <row r="42" spans="2:13" ht="12.75">
      <c r="B42" s="51" t="s">
        <v>558</v>
      </c>
      <c r="C42" s="83"/>
      <c r="D42" s="31"/>
      <c r="E42" s="32"/>
      <c r="F42" s="32"/>
      <c r="G42" s="32"/>
      <c r="H42" s="19">
        <v>3</v>
      </c>
      <c r="I42" s="141">
        <f>I64+I67+I72+I75</f>
        <v>387.49999999999994</v>
      </c>
      <c r="J42" s="141">
        <f>J64+J67+J72+J75+J156</f>
        <v>150</v>
      </c>
      <c r="K42" s="35">
        <f t="shared" si="0"/>
        <v>537.5</v>
      </c>
      <c r="L42" s="248">
        <f>L64+L67+L72+L75+L130+L156</f>
        <v>485.6</v>
      </c>
      <c r="M42" s="35">
        <f t="shared" si="1"/>
        <v>1023.1</v>
      </c>
    </row>
    <row r="43" spans="2:13" ht="12.75">
      <c r="B43" s="51" t="s">
        <v>559</v>
      </c>
      <c r="C43" s="83"/>
      <c r="D43" s="31"/>
      <c r="E43" s="32"/>
      <c r="F43" s="32"/>
      <c r="G43" s="32"/>
      <c r="H43" s="19">
        <v>4</v>
      </c>
      <c r="I43" s="141"/>
      <c r="J43" s="141"/>
      <c r="K43" s="35"/>
      <c r="L43" s="248">
        <f>L176</f>
        <v>4865</v>
      </c>
      <c r="M43" s="35">
        <f t="shared" si="1"/>
        <v>4865</v>
      </c>
    </row>
    <row r="44" spans="2:13" ht="12.75">
      <c r="B44" s="315" t="s">
        <v>227</v>
      </c>
      <c r="C44" s="83"/>
      <c r="D44" s="31"/>
      <c r="E44" s="32"/>
      <c r="F44" s="32"/>
      <c r="G44" s="32"/>
      <c r="H44" s="19">
        <v>5</v>
      </c>
      <c r="I44" s="141"/>
      <c r="J44" s="141"/>
      <c r="K44" s="35"/>
      <c r="L44" s="248">
        <f>L125</f>
        <v>1042.5</v>
      </c>
      <c r="M44" s="35">
        <f t="shared" si="1"/>
        <v>1042.5</v>
      </c>
    </row>
    <row r="45" spans="2:13" ht="12.75">
      <c r="B45" s="41" t="s">
        <v>490</v>
      </c>
      <c r="C45" s="83"/>
      <c r="D45" s="32" t="s">
        <v>532</v>
      </c>
      <c r="E45" s="32"/>
      <c r="F45" s="32"/>
      <c r="G45" s="32"/>
      <c r="H45" s="32"/>
      <c r="I45" s="141">
        <f>I46+I58</f>
        <v>11420.499999999998</v>
      </c>
      <c r="J45" s="141">
        <f>J46+J58</f>
        <v>258.8</v>
      </c>
      <c r="K45" s="35">
        <f t="shared" si="0"/>
        <v>11679.299999999997</v>
      </c>
      <c r="L45" s="248"/>
      <c r="M45" s="35">
        <f t="shared" si="1"/>
        <v>11679.299999999997</v>
      </c>
    </row>
    <row r="46" spans="2:13" ht="25.5">
      <c r="B46" s="51" t="s">
        <v>596</v>
      </c>
      <c r="C46" s="87"/>
      <c r="D46" s="32" t="s">
        <v>532</v>
      </c>
      <c r="E46" s="32" t="s">
        <v>535</v>
      </c>
      <c r="F46" s="85"/>
      <c r="G46" s="32"/>
      <c r="H46" s="32"/>
      <c r="I46" s="141">
        <f>I47</f>
        <v>10713.199999999999</v>
      </c>
      <c r="J46" s="141">
        <f>J47</f>
        <v>235.5</v>
      </c>
      <c r="K46" s="35">
        <f t="shared" si="0"/>
        <v>10948.699999999999</v>
      </c>
      <c r="L46" s="248"/>
      <c r="M46" s="35">
        <f t="shared" si="1"/>
        <v>10948.699999999999</v>
      </c>
    </row>
    <row r="47" spans="2:13" ht="12.75">
      <c r="B47" s="41" t="s">
        <v>582</v>
      </c>
      <c r="C47" s="86"/>
      <c r="D47" s="32" t="s">
        <v>532</v>
      </c>
      <c r="E47" s="32" t="s">
        <v>535</v>
      </c>
      <c r="F47" s="85" t="s">
        <v>583</v>
      </c>
      <c r="G47" s="32"/>
      <c r="H47" s="32"/>
      <c r="I47" s="141">
        <f>I48</f>
        <v>10713.199999999999</v>
      </c>
      <c r="J47" s="141">
        <f>J48</f>
        <v>235.5</v>
      </c>
      <c r="K47" s="35">
        <f t="shared" si="0"/>
        <v>10948.699999999999</v>
      </c>
      <c r="L47" s="248"/>
      <c r="M47" s="35">
        <f t="shared" si="1"/>
        <v>10948.699999999999</v>
      </c>
    </row>
    <row r="48" spans="2:13" ht="12.75">
      <c r="B48" s="41" t="s">
        <v>590</v>
      </c>
      <c r="C48" s="86"/>
      <c r="D48" s="32" t="s">
        <v>532</v>
      </c>
      <c r="E48" s="32" t="s">
        <v>535</v>
      </c>
      <c r="F48" s="85" t="s">
        <v>591</v>
      </c>
      <c r="G48" s="32"/>
      <c r="H48" s="32"/>
      <c r="I48" s="141">
        <f>I49+I52+I55</f>
        <v>10713.199999999999</v>
      </c>
      <c r="J48" s="141">
        <f>J49+J52+J55</f>
        <v>235.5</v>
      </c>
      <c r="K48" s="35">
        <f t="shared" si="0"/>
        <v>10948.699999999999</v>
      </c>
      <c r="L48" s="248"/>
      <c r="M48" s="35">
        <f t="shared" si="1"/>
        <v>10948.699999999999</v>
      </c>
    </row>
    <row r="49" spans="2:13" ht="25.5">
      <c r="B49" s="41" t="s">
        <v>585</v>
      </c>
      <c r="C49" s="86"/>
      <c r="D49" s="32" t="s">
        <v>532</v>
      </c>
      <c r="E49" s="32" t="s">
        <v>535</v>
      </c>
      <c r="F49" s="85" t="s">
        <v>591</v>
      </c>
      <c r="G49" s="32" t="s">
        <v>396</v>
      </c>
      <c r="H49" s="32"/>
      <c r="I49" s="141">
        <f>I50</f>
        <v>8750.8</v>
      </c>
      <c r="J49" s="141">
        <f>J50</f>
        <v>235.5</v>
      </c>
      <c r="K49" s="35">
        <f t="shared" si="0"/>
        <v>8986.3</v>
      </c>
      <c r="L49" s="248"/>
      <c r="M49" s="35">
        <f t="shared" si="1"/>
        <v>8986.3</v>
      </c>
    </row>
    <row r="50" spans="2:13" ht="12.75">
      <c r="B50" s="41" t="s">
        <v>586</v>
      </c>
      <c r="C50" s="86"/>
      <c r="D50" s="32" t="s">
        <v>532</v>
      </c>
      <c r="E50" s="32" t="s">
        <v>535</v>
      </c>
      <c r="F50" s="85" t="s">
        <v>591</v>
      </c>
      <c r="G50" s="32" t="s">
        <v>587</v>
      </c>
      <c r="H50" s="32"/>
      <c r="I50" s="141">
        <f>I51</f>
        <v>8750.8</v>
      </c>
      <c r="J50" s="141">
        <f>J51</f>
        <v>235.5</v>
      </c>
      <c r="K50" s="35">
        <f t="shared" si="0"/>
        <v>8986.3</v>
      </c>
      <c r="L50" s="248"/>
      <c r="M50" s="35">
        <f t="shared" si="1"/>
        <v>8986.3</v>
      </c>
    </row>
    <row r="51" spans="2:13" ht="12.75">
      <c r="B51" s="41" t="s">
        <v>580</v>
      </c>
      <c r="C51" s="86"/>
      <c r="D51" s="32" t="s">
        <v>532</v>
      </c>
      <c r="E51" s="32" t="s">
        <v>535</v>
      </c>
      <c r="F51" s="85" t="s">
        <v>591</v>
      </c>
      <c r="G51" s="32" t="s">
        <v>587</v>
      </c>
      <c r="H51" s="32">
        <v>2</v>
      </c>
      <c r="I51" s="141">
        <v>8750.8</v>
      </c>
      <c r="J51" s="141">
        <v>235.5</v>
      </c>
      <c r="K51" s="35">
        <f t="shared" si="0"/>
        <v>8986.3</v>
      </c>
      <c r="L51" s="248"/>
      <c r="M51" s="35">
        <f t="shared" si="1"/>
        <v>8986.3</v>
      </c>
    </row>
    <row r="52" spans="2:13" ht="12.75">
      <c r="B52" s="51" t="s">
        <v>592</v>
      </c>
      <c r="C52" s="84"/>
      <c r="D52" s="32" t="s">
        <v>532</v>
      </c>
      <c r="E52" s="32" t="s">
        <v>535</v>
      </c>
      <c r="F52" s="85" t="s">
        <v>591</v>
      </c>
      <c r="G52" s="32" t="s">
        <v>593</v>
      </c>
      <c r="H52" s="32"/>
      <c r="I52" s="141">
        <f>I53</f>
        <v>1950.4</v>
      </c>
      <c r="J52" s="141"/>
      <c r="K52" s="35">
        <f t="shared" si="0"/>
        <v>1950.4</v>
      </c>
      <c r="L52" s="248"/>
      <c r="M52" s="35">
        <f t="shared" si="1"/>
        <v>1950.4</v>
      </c>
    </row>
    <row r="53" spans="2:13" ht="12.75">
      <c r="B53" s="51" t="s">
        <v>594</v>
      </c>
      <c r="C53" s="84"/>
      <c r="D53" s="32" t="s">
        <v>532</v>
      </c>
      <c r="E53" s="32" t="s">
        <v>535</v>
      </c>
      <c r="F53" s="85" t="s">
        <v>591</v>
      </c>
      <c r="G53" s="32" t="s">
        <v>595</v>
      </c>
      <c r="H53" s="32"/>
      <c r="I53" s="141">
        <f>I54</f>
        <v>1950.4</v>
      </c>
      <c r="J53" s="141"/>
      <c r="K53" s="35">
        <f t="shared" si="0"/>
        <v>1950.4</v>
      </c>
      <c r="L53" s="248"/>
      <c r="M53" s="35">
        <f t="shared" si="1"/>
        <v>1950.4</v>
      </c>
    </row>
    <row r="54" spans="2:13" ht="12.75">
      <c r="B54" s="41" t="s">
        <v>580</v>
      </c>
      <c r="C54" s="86"/>
      <c r="D54" s="32" t="s">
        <v>532</v>
      </c>
      <c r="E54" s="32" t="s">
        <v>535</v>
      </c>
      <c r="F54" s="85" t="s">
        <v>591</v>
      </c>
      <c r="G54" s="32" t="s">
        <v>595</v>
      </c>
      <c r="H54" s="32">
        <v>2</v>
      </c>
      <c r="I54" s="141">
        <v>1950.4</v>
      </c>
      <c r="J54" s="141"/>
      <c r="K54" s="35">
        <f t="shared" si="0"/>
        <v>1950.4</v>
      </c>
      <c r="L54" s="248"/>
      <c r="M54" s="35">
        <f t="shared" si="1"/>
        <v>1950.4</v>
      </c>
    </row>
    <row r="55" spans="2:13" ht="12.75">
      <c r="B55" s="51" t="s">
        <v>597</v>
      </c>
      <c r="C55" s="84"/>
      <c r="D55" s="32" t="s">
        <v>532</v>
      </c>
      <c r="E55" s="32" t="s">
        <v>535</v>
      </c>
      <c r="F55" s="85" t="s">
        <v>591</v>
      </c>
      <c r="G55" s="32" t="s">
        <v>282</v>
      </c>
      <c r="H55" s="32"/>
      <c r="I55" s="141">
        <f>I56</f>
        <v>12</v>
      </c>
      <c r="J55" s="141"/>
      <c r="K55" s="35">
        <f t="shared" si="0"/>
        <v>12</v>
      </c>
      <c r="L55" s="248"/>
      <c r="M55" s="35">
        <f t="shared" si="1"/>
        <v>12</v>
      </c>
    </row>
    <row r="56" spans="2:13" ht="12.75">
      <c r="B56" s="51" t="s">
        <v>598</v>
      </c>
      <c r="C56" s="84"/>
      <c r="D56" s="32" t="s">
        <v>532</v>
      </c>
      <c r="E56" s="32" t="s">
        <v>535</v>
      </c>
      <c r="F56" s="85" t="s">
        <v>591</v>
      </c>
      <c r="G56" s="32" t="s">
        <v>599</v>
      </c>
      <c r="H56" s="32"/>
      <c r="I56" s="141">
        <f>I57</f>
        <v>12</v>
      </c>
      <c r="J56" s="141"/>
      <c r="K56" s="35">
        <f t="shared" si="0"/>
        <v>12</v>
      </c>
      <c r="L56" s="248"/>
      <c r="M56" s="35">
        <f t="shared" si="1"/>
        <v>12</v>
      </c>
    </row>
    <row r="57" spans="2:13" ht="12.75">
      <c r="B57" s="41" t="s">
        <v>580</v>
      </c>
      <c r="C57" s="86"/>
      <c r="D57" s="32" t="s">
        <v>532</v>
      </c>
      <c r="E57" s="32" t="s">
        <v>535</v>
      </c>
      <c r="F57" s="85" t="s">
        <v>591</v>
      </c>
      <c r="G57" s="32" t="s">
        <v>599</v>
      </c>
      <c r="H57" s="32">
        <v>2</v>
      </c>
      <c r="I57" s="141">
        <v>12</v>
      </c>
      <c r="J57" s="141"/>
      <c r="K57" s="35">
        <f t="shared" si="0"/>
        <v>12</v>
      </c>
      <c r="L57" s="248"/>
      <c r="M57" s="35">
        <f t="shared" si="1"/>
        <v>12</v>
      </c>
    </row>
    <row r="58" spans="2:13" ht="12.75">
      <c r="B58" s="51" t="s">
        <v>492</v>
      </c>
      <c r="C58" s="84"/>
      <c r="D58" s="32" t="s">
        <v>532</v>
      </c>
      <c r="E58" s="32" t="s">
        <v>513</v>
      </c>
      <c r="F58" s="85"/>
      <c r="G58" s="32"/>
      <c r="H58" s="32"/>
      <c r="I58" s="141">
        <f>I59+I86</f>
        <v>707.3</v>
      </c>
      <c r="J58" s="141">
        <f>J59+J86</f>
        <v>23.299999999999997</v>
      </c>
      <c r="K58" s="35">
        <f t="shared" si="0"/>
        <v>730.5999999999999</v>
      </c>
      <c r="L58" s="248"/>
      <c r="M58" s="35">
        <f t="shared" si="1"/>
        <v>730.5999999999999</v>
      </c>
    </row>
    <row r="59" spans="2:13" ht="12.75">
      <c r="B59" s="51" t="s">
        <v>582</v>
      </c>
      <c r="C59" s="84"/>
      <c r="D59" s="32" t="s">
        <v>532</v>
      </c>
      <c r="E59" s="32" t="s">
        <v>513</v>
      </c>
      <c r="F59" s="85" t="s">
        <v>583</v>
      </c>
      <c r="G59" s="32"/>
      <c r="H59" s="32"/>
      <c r="I59" s="141">
        <f>I60+I68+I76</f>
        <v>653.3</v>
      </c>
      <c r="J59" s="141">
        <f>J60+J68</f>
        <v>23.299999999999997</v>
      </c>
      <c r="K59" s="35">
        <f t="shared" si="0"/>
        <v>676.5999999999999</v>
      </c>
      <c r="L59" s="248"/>
      <c r="M59" s="35">
        <f t="shared" si="1"/>
        <v>676.5999999999999</v>
      </c>
    </row>
    <row r="60" spans="2:13" ht="38.25">
      <c r="B60" s="51" t="s">
        <v>600</v>
      </c>
      <c r="C60" s="84"/>
      <c r="D60" s="32" t="s">
        <v>532</v>
      </c>
      <c r="E60" s="32" t="s">
        <v>513</v>
      </c>
      <c r="F60" s="79" t="s">
        <v>601</v>
      </c>
      <c r="G60" s="32"/>
      <c r="H60" s="32"/>
      <c r="I60" s="141">
        <f>I61+I65</f>
        <v>193.89999999999998</v>
      </c>
      <c r="J60" s="141">
        <f>J61</f>
        <v>11.6</v>
      </c>
      <c r="K60" s="35">
        <f t="shared" si="0"/>
        <v>205.49999999999997</v>
      </c>
      <c r="L60" s="248"/>
      <c r="M60" s="35">
        <f t="shared" si="1"/>
        <v>205.49999999999997</v>
      </c>
    </row>
    <row r="61" spans="2:13" ht="25.5">
      <c r="B61" s="41" t="s">
        <v>585</v>
      </c>
      <c r="C61" s="86"/>
      <c r="D61" s="32" t="s">
        <v>532</v>
      </c>
      <c r="E61" s="32" t="s">
        <v>513</v>
      </c>
      <c r="F61" s="79" t="s">
        <v>601</v>
      </c>
      <c r="G61" s="32" t="s">
        <v>396</v>
      </c>
      <c r="H61" s="32"/>
      <c r="I61" s="141">
        <f>I62</f>
        <v>184.2</v>
      </c>
      <c r="J61" s="141">
        <f>J62</f>
        <v>11.6</v>
      </c>
      <c r="K61" s="35">
        <f t="shared" si="0"/>
        <v>195.79999999999998</v>
      </c>
      <c r="L61" s="248"/>
      <c r="M61" s="35">
        <f t="shared" si="1"/>
        <v>195.79999999999998</v>
      </c>
    </row>
    <row r="62" spans="2:13" ht="12.75">
      <c r="B62" s="41" t="s">
        <v>586</v>
      </c>
      <c r="C62" s="86"/>
      <c r="D62" s="32" t="s">
        <v>532</v>
      </c>
      <c r="E62" s="32" t="s">
        <v>513</v>
      </c>
      <c r="F62" s="79" t="s">
        <v>601</v>
      </c>
      <c r="G62" s="32" t="s">
        <v>587</v>
      </c>
      <c r="H62" s="32"/>
      <c r="I62" s="141">
        <f>I64</f>
        <v>184.2</v>
      </c>
      <c r="J62" s="141">
        <f>J63+J64</f>
        <v>11.6</v>
      </c>
      <c r="K62" s="35">
        <f t="shared" si="0"/>
        <v>195.79999999999998</v>
      </c>
      <c r="L62" s="248"/>
      <c r="M62" s="35">
        <f t="shared" si="1"/>
        <v>195.79999999999998</v>
      </c>
    </row>
    <row r="63" spans="2:13" ht="12.75">
      <c r="B63" s="41" t="s">
        <v>580</v>
      </c>
      <c r="C63" s="86"/>
      <c r="D63" s="32" t="s">
        <v>532</v>
      </c>
      <c r="E63" s="32" t="s">
        <v>513</v>
      </c>
      <c r="F63" s="79" t="s">
        <v>601</v>
      </c>
      <c r="G63" s="32" t="s">
        <v>587</v>
      </c>
      <c r="H63" s="32" t="s">
        <v>569</v>
      </c>
      <c r="I63" s="141"/>
      <c r="J63" s="141">
        <v>11.6</v>
      </c>
      <c r="K63" s="35">
        <f t="shared" si="0"/>
        <v>11.6</v>
      </c>
      <c r="L63" s="248"/>
      <c r="M63" s="35">
        <f t="shared" si="1"/>
        <v>11.6</v>
      </c>
    </row>
    <row r="64" spans="2:13" ht="12.75">
      <c r="B64" s="41" t="s">
        <v>558</v>
      </c>
      <c r="C64" s="86"/>
      <c r="D64" s="32" t="s">
        <v>532</v>
      </c>
      <c r="E64" s="32" t="s">
        <v>513</v>
      </c>
      <c r="F64" s="79" t="s">
        <v>601</v>
      </c>
      <c r="G64" s="32" t="s">
        <v>587</v>
      </c>
      <c r="H64" s="32">
        <v>3</v>
      </c>
      <c r="I64" s="141">
        <v>184.2</v>
      </c>
      <c r="J64" s="141"/>
      <c r="K64" s="35">
        <f t="shared" si="0"/>
        <v>184.2</v>
      </c>
      <c r="L64" s="248"/>
      <c r="M64" s="35">
        <f t="shared" si="1"/>
        <v>184.2</v>
      </c>
    </row>
    <row r="65" spans="2:13" ht="12.75">
      <c r="B65" s="51" t="s">
        <v>592</v>
      </c>
      <c r="C65" s="84"/>
      <c r="D65" s="32" t="s">
        <v>532</v>
      </c>
      <c r="E65" s="32" t="s">
        <v>513</v>
      </c>
      <c r="F65" s="79" t="s">
        <v>601</v>
      </c>
      <c r="G65" s="32" t="s">
        <v>593</v>
      </c>
      <c r="H65" s="32"/>
      <c r="I65" s="141">
        <f>I66</f>
        <v>9.7</v>
      </c>
      <c r="J65" s="141"/>
      <c r="K65" s="35">
        <f t="shared" si="0"/>
        <v>9.7</v>
      </c>
      <c r="L65" s="248"/>
      <c r="M65" s="35">
        <f t="shared" si="1"/>
        <v>9.7</v>
      </c>
    </row>
    <row r="66" spans="2:13" ht="12.75">
      <c r="B66" s="51" t="s">
        <v>594</v>
      </c>
      <c r="C66" s="84"/>
      <c r="D66" s="32" t="s">
        <v>532</v>
      </c>
      <c r="E66" s="32" t="s">
        <v>513</v>
      </c>
      <c r="F66" s="79" t="s">
        <v>601</v>
      </c>
      <c r="G66" s="32" t="s">
        <v>595</v>
      </c>
      <c r="H66" s="32"/>
      <c r="I66" s="141">
        <f>I67</f>
        <v>9.7</v>
      </c>
      <c r="J66" s="141"/>
      <c r="K66" s="35">
        <f t="shared" si="0"/>
        <v>9.7</v>
      </c>
      <c r="L66" s="248"/>
      <c r="M66" s="35">
        <f t="shared" si="1"/>
        <v>9.7</v>
      </c>
    </row>
    <row r="67" spans="2:13" ht="12.75">
      <c r="B67" s="41" t="s">
        <v>558</v>
      </c>
      <c r="C67" s="86"/>
      <c r="D67" s="32" t="s">
        <v>532</v>
      </c>
      <c r="E67" s="32" t="s">
        <v>513</v>
      </c>
      <c r="F67" s="79" t="s">
        <v>601</v>
      </c>
      <c r="G67" s="32" t="s">
        <v>595</v>
      </c>
      <c r="H67" s="32">
        <v>3</v>
      </c>
      <c r="I67" s="141">
        <v>9.7</v>
      </c>
      <c r="J67" s="141"/>
      <c r="K67" s="35">
        <f t="shared" si="0"/>
        <v>9.7</v>
      </c>
      <c r="L67" s="248"/>
      <c r="M67" s="35">
        <f t="shared" si="1"/>
        <v>9.7</v>
      </c>
    </row>
    <row r="68" spans="2:13" ht="12.75">
      <c r="B68" s="51" t="s">
        <v>604</v>
      </c>
      <c r="C68" s="84"/>
      <c r="D68" s="32" t="s">
        <v>532</v>
      </c>
      <c r="E68" s="32" t="s">
        <v>513</v>
      </c>
      <c r="F68" s="85" t="s">
        <v>605</v>
      </c>
      <c r="G68" s="32"/>
      <c r="H68" s="32"/>
      <c r="I68" s="141">
        <f>I69+I73</f>
        <v>193.6</v>
      </c>
      <c r="J68" s="141">
        <f>J69</f>
        <v>11.7</v>
      </c>
      <c r="K68" s="35">
        <f t="shared" si="0"/>
        <v>205.29999999999998</v>
      </c>
      <c r="L68" s="248"/>
      <c r="M68" s="35">
        <f t="shared" si="1"/>
        <v>205.29999999999998</v>
      </c>
    </row>
    <row r="69" spans="2:13" ht="25.5">
      <c r="B69" s="41" t="s">
        <v>585</v>
      </c>
      <c r="C69" s="86"/>
      <c r="D69" s="32" t="s">
        <v>532</v>
      </c>
      <c r="E69" s="32" t="s">
        <v>513</v>
      </c>
      <c r="F69" s="79" t="s">
        <v>605</v>
      </c>
      <c r="G69" s="32" t="s">
        <v>396</v>
      </c>
      <c r="H69" s="32"/>
      <c r="I69" s="141">
        <f>I70</f>
        <v>184.2</v>
      </c>
      <c r="J69" s="141">
        <f>J70</f>
        <v>11.7</v>
      </c>
      <c r="K69" s="35">
        <f t="shared" si="0"/>
        <v>195.89999999999998</v>
      </c>
      <c r="L69" s="248"/>
      <c r="M69" s="35">
        <f t="shared" si="1"/>
        <v>195.89999999999998</v>
      </c>
    </row>
    <row r="70" spans="2:13" ht="12.75">
      <c r="B70" s="41" t="s">
        <v>586</v>
      </c>
      <c r="C70" s="86"/>
      <c r="D70" s="32" t="s">
        <v>532</v>
      </c>
      <c r="E70" s="32" t="s">
        <v>513</v>
      </c>
      <c r="F70" s="79" t="s">
        <v>605</v>
      </c>
      <c r="G70" s="32" t="s">
        <v>587</v>
      </c>
      <c r="H70" s="32"/>
      <c r="I70" s="141">
        <f>I72</f>
        <v>184.2</v>
      </c>
      <c r="J70" s="141">
        <f>J71</f>
        <v>11.7</v>
      </c>
      <c r="K70" s="35">
        <f t="shared" si="0"/>
        <v>195.89999999999998</v>
      </c>
      <c r="L70" s="248"/>
      <c r="M70" s="35">
        <f t="shared" si="1"/>
        <v>195.89999999999998</v>
      </c>
    </row>
    <row r="71" spans="2:13" ht="12.75">
      <c r="B71" s="41" t="s">
        <v>580</v>
      </c>
      <c r="C71" s="86"/>
      <c r="D71" s="32" t="s">
        <v>532</v>
      </c>
      <c r="E71" s="32" t="s">
        <v>513</v>
      </c>
      <c r="F71" s="79" t="s">
        <v>605</v>
      </c>
      <c r="G71" s="32" t="s">
        <v>587</v>
      </c>
      <c r="H71" s="32" t="s">
        <v>569</v>
      </c>
      <c r="I71" s="141"/>
      <c r="J71" s="141">
        <v>11.7</v>
      </c>
      <c r="K71" s="35">
        <f t="shared" si="0"/>
        <v>11.7</v>
      </c>
      <c r="L71" s="248"/>
      <c r="M71" s="35">
        <f t="shared" si="1"/>
        <v>11.7</v>
      </c>
    </row>
    <row r="72" spans="2:13" ht="12.75">
      <c r="B72" s="41" t="s">
        <v>558</v>
      </c>
      <c r="C72" s="86"/>
      <c r="D72" s="32" t="s">
        <v>532</v>
      </c>
      <c r="E72" s="32" t="s">
        <v>513</v>
      </c>
      <c r="F72" s="79" t="s">
        <v>605</v>
      </c>
      <c r="G72" s="32" t="s">
        <v>587</v>
      </c>
      <c r="H72" s="32">
        <v>3</v>
      </c>
      <c r="I72" s="141">
        <v>184.2</v>
      </c>
      <c r="J72" s="141"/>
      <c r="K72" s="35">
        <f t="shared" si="0"/>
        <v>184.2</v>
      </c>
      <c r="L72" s="248"/>
      <c r="M72" s="35">
        <f t="shared" si="1"/>
        <v>184.2</v>
      </c>
    </row>
    <row r="73" spans="2:13" ht="12.75">
      <c r="B73" s="51" t="s">
        <v>592</v>
      </c>
      <c r="C73" s="84"/>
      <c r="D73" s="32" t="s">
        <v>532</v>
      </c>
      <c r="E73" s="32" t="s">
        <v>513</v>
      </c>
      <c r="F73" s="79" t="s">
        <v>605</v>
      </c>
      <c r="G73" s="32" t="s">
        <v>593</v>
      </c>
      <c r="H73" s="32"/>
      <c r="I73" s="141">
        <f>I74</f>
        <v>9.4</v>
      </c>
      <c r="J73" s="141"/>
      <c r="K73" s="35">
        <f t="shared" si="0"/>
        <v>9.4</v>
      </c>
      <c r="L73" s="248"/>
      <c r="M73" s="35">
        <f t="shared" si="1"/>
        <v>9.4</v>
      </c>
    </row>
    <row r="74" spans="2:13" ht="12.75">
      <c r="B74" s="51" t="s">
        <v>594</v>
      </c>
      <c r="C74" s="84"/>
      <c r="D74" s="32" t="s">
        <v>532</v>
      </c>
      <c r="E74" s="32" t="s">
        <v>513</v>
      </c>
      <c r="F74" s="79" t="s">
        <v>605</v>
      </c>
      <c r="G74" s="32" t="s">
        <v>595</v>
      </c>
      <c r="H74" s="32"/>
      <c r="I74" s="141">
        <f>I75</f>
        <v>9.4</v>
      </c>
      <c r="J74" s="141"/>
      <c r="K74" s="35">
        <f t="shared" si="0"/>
        <v>9.4</v>
      </c>
      <c r="L74" s="248"/>
      <c r="M74" s="35">
        <f t="shared" si="1"/>
        <v>9.4</v>
      </c>
    </row>
    <row r="75" spans="2:13" ht="12.75">
      <c r="B75" s="41" t="s">
        <v>558</v>
      </c>
      <c r="C75" s="86"/>
      <c r="D75" s="32" t="s">
        <v>532</v>
      </c>
      <c r="E75" s="32" t="s">
        <v>513</v>
      </c>
      <c r="F75" s="79" t="s">
        <v>605</v>
      </c>
      <c r="G75" s="32" t="s">
        <v>595</v>
      </c>
      <c r="H75" s="32">
        <v>3</v>
      </c>
      <c r="I75" s="141">
        <v>9.4</v>
      </c>
      <c r="J75" s="141"/>
      <c r="K75" s="35">
        <f t="shared" si="0"/>
        <v>9.4</v>
      </c>
      <c r="L75" s="248"/>
      <c r="M75" s="35">
        <f t="shared" si="1"/>
        <v>9.4</v>
      </c>
    </row>
    <row r="76" spans="2:13" ht="12.75">
      <c r="B76" s="41" t="s">
        <v>167</v>
      </c>
      <c r="C76" s="86"/>
      <c r="D76" s="32" t="s">
        <v>532</v>
      </c>
      <c r="E76" s="32" t="s">
        <v>513</v>
      </c>
      <c r="F76" s="32" t="s">
        <v>607</v>
      </c>
      <c r="G76" s="32"/>
      <c r="H76" s="32"/>
      <c r="I76" s="141">
        <f>I77+I80+I83</f>
        <v>265.8</v>
      </c>
      <c r="J76" s="141"/>
      <c r="K76" s="35">
        <f t="shared" si="0"/>
        <v>265.8</v>
      </c>
      <c r="L76" s="248"/>
      <c r="M76" s="35">
        <f t="shared" si="1"/>
        <v>265.8</v>
      </c>
    </row>
    <row r="77" spans="2:13" ht="25.5">
      <c r="B77" s="41" t="s">
        <v>585</v>
      </c>
      <c r="C77" s="86"/>
      <c r="D77" s="32" t="s">
        <v>532</v>
      </c>
      <c r="E77" s="32" t="s">
        <v>513</v>
      </c>
      <c r="F77" s="32" t="s">
        <v>607</v>
      </c>
      <c r="G77" s="32" t="s">
        <v>396</v>
      </c>
      <c r="H77" s="32"/>
      <c r="I77" s="141">
        <f>I78</f>
        <v>168.6</v>
      </c>
      <c r="J77" s="141"/>
      <c r="K77" s="35">
        <f t="shared" si="0"/>
        <v>168.6</v>
      </c>
      <c r="L77" s="248"/>
      <c r="M77" s="35">
        <f t="shared" si="1"/>
        <v>168.6</v>
      </c>
    </row>
    <row r="78" spans="2:13" ht="12.75">
      <c r="B78" s="41" t="s">
        <v>586</v>
      </c>
      <c r="C78" s="86"/>
      <c r="D78" s="32" t="s">
        <v>532</v>
      </c>
      <c r="E78" s="32" t="s">
        <v>513</v>
      </c>
      <c r="F78" s="32" t="s">
        <v>607</v>
      </c>
      <c r="G78" s="32" t="s">
        <v>587</v>
      </c>
      <c r="H78" s="32"/>
      <c r="I78" s="141">
        <f>I79</f>
        <v>168.6</v>
      </c>
      <c r="J78" s="141"/>
      <c r="K78" s="35">
        <f t="shared" si="0"/>
        <v>168.6</v>
      </c>
      <c r="L78" s="248"/>
      <c r="M78" s="35">
        <f aca="true" t="shared" si="3" ref="M78:M146">K78+L78</f>
        <v>168.6</v>
      </c>
    </row>
    <row r="79" spans="2:13" ht="12.75">
      <c r="B79" s="41" t="s">
        <v>580</v>
      </c>
      <c r="C79" s="86"/>
      <c r="D79" s="32" t="s">
        <v>532</v>
      </c>
      <c r="E79" s="32" t="s">
        <v>513</v>
      </c>
      <c r="F79" s="32" t="s">
        <v>607</v>
      </c>
      <c r="G79" s="32" t="s">
        <v>587</v>
      </c>
      <c r="H79" s="32">
        <v>2</v>
      </c>
      <c r="I79" s="142">
        <v>168.6</v>
      </c>
      <c r="J79" s="141"/>
      <c r="K79" s="35">
        <f t="shared" si="0"/>
        <v>168.6</v>
      </c>
      <c r="L79" s="248"/>
      <c r="M79" s="35">
        <f t="shared" si="3"/>
        <v>168.6</v>
      </c>
    </row>
    <row r="80" spans="2:13" ht="12.75">
      <c r="B80" s="51" t="s">
        <v>592</v>
      </c>
      <c r="C80" s="84"/>
      <c r="D80" s="32" t="s">
        <v>532</v>
      </c>
      <c r="E80" s="32" t="s">
        <v>513</v>
      </c>
      <c r="F80" s="32" t="s">
        <v>607</v>
      </c>
      <c r="G80" s="32" t="s">
        <v>593</v>
      </c>
      <c r="H80" s="32"/>
      <c r="I80" s="141">
        <f>I81</f>
        <v>74.7</v>
      </c>
      <c r="J80" s="141"/>
      <c r="K80" s="35">
        <f aca="true" t="shared" si="4" ref="K80:K158">I80+J80</f>
        <v>74.7</v>
      </c>
      <c r="L80" s="248"/>
      <c r="M80" s="35">
        <f t="shared" si="3"/>
        <v>74.7</v>
      </c>
    </row>
    <row r="81" spans="2:13" ht="12.75">
      <c r="B81" s="51" t="s">
        <v>594</v>
      </c>
      <c r="C81" s="84"/>
      <c r="D81" s="32" t="s">
        <v>532</v>
      </c>
      <c r="E81" s="32" t="s">
        <v>513</v>
      </c>
      <c r="F81" s="32" t="s">
        <v>607</v>
      </c>
      <c r="G81" s="32" t="s">
        <v>595</v>
      </c>
      <c r="H81" s="32"/>
      <c r="I81" s="141">
        <f>I82</f>
        <v>74.7</v>
      </c>
      <c r="J81" s="141"/>
      <c r="K81" s="35">
        <f t="shared" si="4"/>
        <v>74.7</v>
      </c>
      <c r="L81" s="248"/>
      <c r="M81" s="35">
        <f t="shared" si="3"/>
        <v>74.7</v>
      </c>
    </row>
    <row r="82" spans="2:13" ht="12.75">
      <c r="B82" s="41" t="s">
        <v>580</v>
      </c>
      <c r="C82" s="86"/>
      <c r="D82" s="32" t="s">
        <v>532</v>
      </c>
      <c r="E82" s="32" t="s">
        <v>513</v>
      </c>
      <c r="F82" s="32" t="s">
        <v>607</v>
      </c>
      <c r="G82" s="32" t="s">
        <v>595</v>
      </c>
      <c r="H82" s="32">
        <v>2</v>
      </c>
      <c r="I82" s="141">
        <v>74.7</v>
      </c>
      <c r="J82" s="141"/>
      <c r="K82" s="35">
        <f t="shared" si="4"/>
        <v>74.7</v>
      </c>
      <c r="L82" s="248"/>
      <c r="M82" s="35">
        <f t="shared" si="3"/>
        <v>74.7</v>
      </c>
    </row>
    <row r="83" spans="2:13" ht="12.75">
      <c r="B83" s="51" t="s">
        <v>597</v>
      </c>
      <c r="C83" s="84"/>
      <c r="D83" s="32" t="s">
        <v>532</v>
      </c>
      <c r="E83" s="32" t="s">
        <v>513</v>
      </c>
      <c r="F83" s="32" t="s">
        <v>607</v>
      </c>
      <c r="G83" s="32" t="s">
        <v>282</v>
      </c>
      <c r="H83" s="32"/>
      <c r="I83" s="141">
        <f>I84</f>
        <v>22.5</v>
      </c>
      <c r="J83" s="141"/>
      <c r="K83" s="35">
        <f t="shared" si="4"/>
        <v>22.5</v>
      </c>
      <c r="L83" s="248"/>
      <c r="M83" s="35">
        <f t="shared" si="3"/>
        <v>22.5</v>
      </c>
    </row>
    <row r="84" spans="2:13" ht="12.75">
      <c r="B84" s="41" t="s">
        <v>608</v>
      </c>
      <c r="C84" s="86"/>
      <c r="D84" s="32" t="s">
        <v>532</v>
      </c>
      <c r="E84" s="32" t="s">
        <v>513</v>
      </c>
      <c r="F84" s="32" t="s">
        <v>607</v>
      </c>
      <c r="G84" s="32" t="s">
        <v>609</v>
      </c>
      <c r="H84" s="32"/>
      <c r="I84" s="141">
        <f>I85</f>
        <v>22.5</v>
      </c>
      <c r="J84" s="141"/>
      <c r="K84" s="35">
        <f t="shared" si="4"/>
        <v>22.5</v>
      </c>
      <c r="L84" s="248"/>
      <c r="M84" s="35">
        <f t="shared" si="3"/>
        <v>22.5</v>
      </c>
    </row>
    <row r="85" spans="2:13" ht="12.75">
      <c r="B85" s="41" t="s">
        <v>580</v>
      </c>
      <c r="C85" s="86"/>
      <c r="D85" s="32" t="s">
        <v>532</v>
      </c>
      <c r="E85" s="32" t="s">
        <v>513</v>
      </c>
      <c r="F85" s="32" t="s">
        <v>607</v>
      </c>
      <c r="G85" s="32" t="s">
        <v>609</v>
      </c>
      <c r="H85" s="32">
        <v>2</v>
      </c>
      <c r="I85" s="141">
        <v>22.5</v>
      </c>
      <c r="J85" s="141"/>
      <c r="K85" s="35">
        <f t="shared" si="4"/>
        <v>22.5</v>
      </c>
      <c r="L85" s="248"/>
      <c r="M85" s="35">
        <f t="shared" si="3"/>
        <v>22.5</v>
      </c>
    </row>
    <row r="86" spans="2:13" ht="12.75">
      <c r="B86" s="56" t="s">
        <v>610</v>
      </c>
      <c r="C86" s="89"/>
      <c r="D86" s="32" t="s">
        <v>532</v>
      </c>
      <c r="E86" s="32" t="s">
        <v>513</v>
      </c>
      <c r="F86" s="32" t="s">
        <v>611</v>
      </c>
      <c r="G86" s="32"/>
      <c r="H86" s="32"/>
      <c r="I86" s="141">
        <f>I87</f>
        <v>54</v>
      </c>
      <c r="J86" s="141"/>
      <c r="K86" s="35">
        <f t="shared" si="4"/>
        <v>54</v>
      </c>
      <c r="L86" s="248"/>
      <c r="M86" s="35">
        <f t="shared" si="3"/>
        <v>54</v>
      </c>
    </row>
    <row r="87" spans="2:13" ht="25.5">
      <c r="B87" s="41" t="s">
        <v>26</v>
      </c>
      <c r="C87" s="86"/>
      <c r="D87" s="32" t="s">
        <v>532</v>
      </c>
      <c r="E87" s="32" t="s">
        <v>513</v>
      </c>
      <c r="F87" s="32" t="s">
        <v>27</v>
      </c>
      <c r="G87" s="32"/>
      <c r="H87" s="32"/>
      <c r="I87" s="141">
        <f>I88</f>
        <v>54</v>
      </c>
      <c r="J87" s="141"/>
      <c r="K87" s="35">
        <f t="shared" si="4"/>
        <v>54</v>
      </c>
      <c r="L87" s="248"/>
      <c r="M87" s="35">
        <f t="shared" si="3"/>
        <v>54</v>
      </c>
    </row>
    <row r="88" spans="2:13" ht="25.5">
      <c r="B88" s="41" t="s">
        <v>28</v>
      </c>
      <c r="C88" s="86"/>
      <c r="D88" s="32" t="s">
        <v>532</v>
      </c>
      <c r="E88" s="32" t="s">
        <v>513</v>
      </c>
      <c r="F88" s="32" t="s">
        <v>29</v>
      </c>
      <c r="G88" s="31"/>
      <c r="H88" s="31"/>
      <c r="I88" s="141">
        <f>I89</f>
        <v>54</v>
      </c>
      <c r="J88" s="141"/>
      <c r="K88" s="35">
        <f t="shared" si="4"/>
        <v>54</v>
      </c>
      <c r="L88" s="248"/>
      <c r="M88" s="35">
        <f t="shared" si="3"/>
        <v>54</v>
      </c>
    </row>
    <row r="89" spans="2:13" ht="12.75">
      <c r="B89" s="51" t="s">
        <v>592</v>
      </c>
      <c r="C89" s="84"/>
      <c r="D89" s="32" t="s">
        <v>532</v>
      </c>
      <c r="E89" s="32" t="s">
        <v>513</v>
      </c>
      <c r="F89" s="32" t="s">
        <v>29</v>
      </c>
      <c r="G89" s="32" t="s">
        <v>593</v>
      </c>
      <c r="H89" s="32"/>
      <c r="I89" s="141">
        <f>I90</f>
        <v>54</v>
      </c>
      <c r="J89" s="141"/>
      <c r="K89" s="35">
        <f t="shared" si="4"/>
        <v>54</v>
      </c>
      <c r="L89" s="248"/>
      <c r="M89" s="35">
        <f t="shared" si="3"/>
        <v>54</v>
      </c>
    </row>
    <row r="90" spans="2:13" ht="12.75">
      <c r="B90" s="51" t="s">
        <v>594</v>
      </c>
      <c r="C90" s="84"/>
      <c r="D90" s="32" t="s">
        <v>532</v>
      </c>
      <c r="E90" s="32" t="s">
        <v>513</v>
      </c>
      <c r="F90" s="32" t="s">
        <v>29</v>
      </c>
      <c r="G90" s="32" t="s">
        <v>595</v>
      </c>
      <c r="H90" s="32"/>
      <c r="I90" s="141">
        <f>I91</f>
        <v>54</v>
      </c>
      <c r="J90" s="141"/>
      <c r="K90" s="35">
        <f t="shared" si="4"/>
        <v>54</v>
      </c>
      <c r="L90" s="248"/>
      <c r="M90" s="35">
        <f t="shared" si="3"/>
        <v>54</v>
      </c>
    </row>
    <row r="91" spans="2:13" ht="12.75">
      <c r="B91" s="41" t="s">
        <v>580</v>
      </c>
      <c r="C91" s="86"/>
      <c r="D91" s="32" t="s">
        <v>532</v>
      </c>
      <c r="E91" s="32" t="s">
        <v>513</v>
      </c>
      <c r="F91" s="32" t="s">
        <v>29</v>
      </c>
      <c r="G91" s="32" t="s">
        <v>595</v>
      </c>
      <c r="H91" s="32">
        <v>2</v>
      </c>
      <c r="I91" s="141">
        <v>54</v>
      </c>
      <c r="J91" s="141"/>
      <c r="K91" s="35">
        <f t="shared" si="4"/>
        <v>54</v>
      </c>
      <c r="L91" s="248"/>
      <c r="M91" s="35">
        <f t="shared" si="3"/>
        <v>54</v>
      </c>
    </row>
    <row r="92" spans="2:13" ht="12.75">
      <c r="B92" s="90" t="s">
        <v>509</v>
      </c>
      <c r="C92" s="91"/>
      <c r="D92" s="32" t="s">
        <v>537</v>
      </c>
      <c r="E92" s="32"/>
      <c r="F92" s="32"/>
      <c r="G92" s="32"/>
      <c r="H92" s="32"/>
      <c r="I92" s="141">
        <f>I96</f>
        <v>10</v>
      </c>
      <c r="J92" s="141"/>
      <c r="K92" s="35">
        <f t="shared" si="4"/>
        <v>10</v>
      </c>
      <c r="L92" s="248"/>
      <c r="M92" s="35">
        <f t="shared" si="3"/>
        <v>10</v>
      </c>
    </row>
    <row r="93" spans="2:13" ht="12.75">
      <c r="B93" s="41" t="s">
        <v>508</v>
      </c>
      <c r="C93" s="86"/>
      <c r="D93" s="32" t="s">
        <v>537</v>
      </c>
      <c r="E93" s="32" t="s">
        <v>538</v>
      </c>
      <c r="F93" s="32"/>
      <c r="G93" s="32"/>
      <c r="H93" s="32"/>
      <c r="I93" s="141">
        <f>I94</f>
        <v>10</v>
      </c>
      <c r="J93" s="141"/>
      <c r="K93" s="35">
        <f t="shared" si="4"/>
        <v>10</v>
      </c>
      <c r="L93" s="248"/>
      <c r="M93" s="35">
        <f t="shared" si="3"/>
        <v>10</v>
      </c>
    </row>
    <row r="94" spans="2:13" ht="12.75">
      <c r="B94" s="51" t="s">
        <v>582</v>
      </c>
      <c r="C94" s="87"/>
      <c r="D94" s="32" t="s">
        <v>537</v>
      </c>
      <c r="E94" s="32" t="s">
        <v>538</v>
      </c>
      <c r="F94" s="85" t="s">
        <v>583</v>
      </c>
      <c r="G94" s="32"/>
      <c r="H94" s="32"/>
      <c r="I94" s="141">
        <f>I95</f>
        <v>10</v>
      </c>
      <c r="J94" s="141"/>
      <c r="K94" s="35">
        <f t="shared" si="4"/>
        <v>10</v>
      </c>
      <c r="L94" s="248"/>
      <c r="M94" s="35">
        <f t="shared" si="3"/>
        <v>10</v>
      </c>
    </row>
    <row r="95" spans="2:13" ht="12.75">
      <c r="B95" s="41" t="s">
        <v>191</v>
      </c>
      <c r="C95" s="86"/>
      <c r="D95" s="32" t="s">
        <v>537</v>
      </c>
      <c r="E95" s="32" t="s">
        <v>538</v>
      </c>
      <c r="F95" s="32" t="s">
        <v>40</v>
      </c>
      <c r="G95" s="32"/>
      <c r="H95" s="32"/>
      <c r="I95" s="141">
        <f>I96</f>
        <v>10</v>
      </c>
      <c r="J95" s="141"/>
      <c r="K95" s="35">
        <f t="shared" si="4"/>
        <v>10</v>
      </c>
      <c r="L95" s="248"/>
      <c r="M95" s="35">
        <f t="shared" si="3"/>
        <v>10</v>
      </c>
    </row>
    <row r="96" spans="2:13" ht="12.75">
      <c r="B96" s="51" t="s">
        <v>592</v>
      </c>
      <c r="C96" s="84"/>
      <c r="D96" s="32" t="s">
        <v>537</v>
      </c>
      <c r="E96" s="32" t="s">
        <v>538</v>
      </c>
      <c r="F96" s="32" t="s">
        <v>40</v>
      </c>
      <c r="G96" s="32" t="s">
        <v>593</v>
      </c>
      <c r="H96" s="32"/>
      <c r="I96" s="141">
        <f>I97</f>
        <v>10</v>
      </c>
      <c r="J96" s="141"/>
      <c r="K96" s="35">
        <f t="shared" si="4"/>
        <v>10</v>
      </c>
      <c r="L96" s="248"/>
      <c r="M96" s="35">
        <f t="shared" si="3"/>
        <v>10</v>
      </c>
    </row>
    <row r="97" spans="2:13" ht="12.75">
      <c r="B97" s="51" t="s">
        <v>594</v>
      </c>
      <c r="C97" s="84"/>
      <c r="D97" s="32" t="s">
        <v>537</v>
      </c>
      <c r="E97" s="32" t="s">
        <v>538</v>
      </c>
      <c r="F97" s="32" t="s">
        <v>40</v>
      </c>
      <c r="G97" s="32" t="s">
        <v>595</v>
      </c>
      <c r="H97" s="32"/>
      <c r="I97" s="141">
        <f>I98</f>
        <v>10</v>
      </c>
      <c r="J97" s="141"/>
      <c r="K97" s="35">
        <f t="shared" si="4"/>
        <v>10</v>
      </c>
      <c r="L97" s="248"/>
      <c r="M97" s="35">
        <f t="shared" si="3"/>
        <v>10</v>
      </c>
    </row>
    <row r="98" spans="2:13" ht="12.75">
      <c r="B98" s="41" t="s">
        <v>580</v>
      </c>
      <c r="C98" s="86"/>
      <c r="D98" s="32" t="s">
        <v>537</v>
      </c>
      <c r="E98" s="32" t="s">
        <v>538</v>
      </c>
      <c r="F98" s="32" t="s">
        <v>40</v>
      </c>
      <c r="G98" s="32" t="s">
        <v>595</v>
      </c>
      <c r="H98" s="32">
        <v>2</v>
      </c>
      <c r="I98" s="141">
        <v>10</v>
      </c>
      <c r="J98" s="141"/>
      <c r="K98" s="35">
        <f t="shared" si="4"/>
        <v>10</v>
      </c>
      <c r="L98" s="248"/>
      <c r="M98" s="35">
        <f t="shared" si="3"/>
        <v>10</v>
      </c>
    </row>
    <row r="99" spans="2:13" ht="12.75">
      <c r="B99" s="41" t="s">
        <v>510</v>
      </c>
      <c r="C99" s="86"/>
      <c r="D99" s="32" t="s">
        <v>539</v>
      </c>
      <c r="E99" s="31"/>
      <c r="F99" s="31"/>
      <c r="G99" s="32"/>
      <c r="H99" s="32"/>
      <c r="I99" s="141">
        <f aca="true" t="shared" si="5" ref="I99:I104">I100</f>
        <v>15</v>
      </c>
      <c r="J99" s="141"/>
      <c r="K99" s="35">
        <f t="shared" si="4"/>
        <v>15</v>
      </c>
      <c r="L99" s="248"/>
      <c r="M99" s="35">
        <f t="shared" si="3"/>
        <v>15</v>
      </c>
    </row>
    <row r="100" spans="2:13" ht="12.75">
      <c r="B100" s="41" t="s">
        <v>215</v>
      </c>
      <c r="C100" s="86"/>
      <c r="D100" s="32" t="s">
        <v>539</v>
      </c>
      <c r="E100" s="32" t="s">
        <v>540</v>
      </c>
      <c r="F100" s="32"/>
      <c r="G100" s="32"/>
      <c r="H100" s="32"/>
      <c r="I100" s="141">
        <f t="shared" si="5"/>
        <v>15</v>
      </c>
      <c r="J100" s="141"/>
      <c r="K100" s="35">
        <f t="shared" si="4"/>
        <v>15</v>
      </c>
      <c r="L100" s="248"/>
      <c r="M100" s="35">
        <f t="shared" si="3"/>
        <v>15</v>
      </c>
    </row>
    <row r="101" spans="2:13" ht="12.75">
      <c r="B101" s="51" t="s">
        <v>582</v>
      </c>
      <c r="C101" s="87"/>
      <c r="D101" s="32" t="s">
        <v>539</v>
      </c>
      <c r="E101" s="32" t="s">
        <v>540</v>
      </c>
      <c r="F101" s="85" t="s">
        <v>583</v>
      </c>
      <c r="G101" s="32"/>
      <c r="H101" s="32"/>
      <c r="I101" s="141">
        <f t="shared" si="5"/>
        <v>15</v>
      </c>
      <c r="J101" s="141"/>
      <c r="K101" s="35">
        <f t="shared" si="4"/>
        <v>15</v>
      </c>
      <c r="L101" s="248"/>
      <c r="M101" s="35">
        <f t="shared" si="3"/>
        <v>15</v>
      </c>
    </row>
    <row r="102" spans="2:13" ht="25.5">
      <c r="B102" s="41" t="s">
        <v>41</v>
      </c>
      <c r="C102" s="86"/>
      <c r="D102" s="32" t="s">
        <v>539</v>
      </c>
      <c r="E102" s="32" t="s">
        <v>540</v>
      </c>
      <c r="F102" s="32" t="s">
        <v>42</v>
      </c>
      <c r="G102" s="32"/>
      <c r="H102" s="32"/>
      <c r="I102" s="141">
        <f t="shared" si="5"/>
        <v>15</v>
      </c>
      <c r="J102" s="141"/>
      <c r="K102" s="35">
        <f t="shared" si="4"/>
        <v>15</v>
      </c>
      <c r="L102" s="248"/>
      <c r="M102" s="35">
        <f t="shared" si="3"/>
        <v>15</v>
      </c>
    </row>
    <row r="103" spans="2:13" ht="12.75">
      <c r="B103" s="51" t="s">
        <v>592</v>
      </c>
      <c r="C103" s="84"/>
      <c r="D103" s="32" t="s">
        <v>539</v>
      </c>
      <c r="E103" s="32" t="s">
        <v>540</v>
      </c>
      <c r="F103" s="32" t="s">
        <v>42</v>
      </c>
      <c r="G103" s="32" t="s">
        <v>593</v>
      </c>
      <c r="H103" s="32"/>
      <c r="I103" s="141">
        <f t="shared" si="5"/>
        <v>15</v>
      </c>
      <c r="J103" s="141"/>
      <c r="K103" s="35">
        <f t="shared" si="4"/>
        <v>15</v>
      </c>
      <c r="L103" s="248"/>
      <c r="M103" s="35">
        <f t="shared" si="3"/>
        <v>15</v>
      </c>
    </row>
    <row r="104" spans="2:13" ht="12.75">
      <c r="B104" s="51" t="s">
        <v>594</v>
      </c>
      <c r="C104" s="84"/>
      <c r="D104" s="32" t="s">
        <v>539</v>
      </c>
      <c r="E104" s="32" t="s">
        <v>540</v>
      </c>
      <c r="F104" s="32" t="s">
        <v>42</v>
      </c>
      <c r="G104" s="32" t="s">
        <v>595</v>
      </c>
      <c r="H104" s="32"/>
      <c r="I104" s="141">
        <f t="shared" si="5"/>
        <v>15</v>
      </c>
      <c r="J104" s="141"/>
      <c r="K104" s="35">
        <f t="shared" si="4"/>
        <v>15</v>
      </c>
      <c r="L104" s="248"/>
      <c r="M104" s="35">
        <f t="shared" si="3"/>
        <v>15</v>
      </c>
    </row>
    <row r="105" spans="2:13" ht="12.75">
      <c r="B105" s="41" t="s">
        <v>580</v>
      </c>
      <c r="C105" s="86"/>
      <c r="D105" s="32" t="s">
        <v>539</v>
      </c>
      <c r="E105" s="32" t="s">
        <v>540</v>
      </c>
      <c r="F105" s="32" t="s">
        <v>42</v>
      </c>
      <c r="G105" s="32" t="s">
        <v>595</v>
      </c>
      <c r="H105" s="32">
        <v>2</v>
      </c>
      <c r="I105" s="141">
        <v>15</v>
      </c>
      <c r="J105" s="141"/>
      <c r="K105" s="35">
        <f t="shared" si="4"/>
        <v>15</v>
      </c>
      <c r="L105" s="248"/>
      <c r="M105" s="35">
        <f t="shared" si="3"/>
        <v>15</v>
      </c>
    </row>
    <row r="106" spans="2:13" ht="12.75">
      <c r="B106" s="41" t="s">
        <v>493</v>
      </c>
      <c r="C106" s="86"/>
      <c r="D106" s="32" t="s">
        <v>541</v>
      </c>
      <c r="E106" s="32"/>
      <c r="F106" s="32"/>
      <c r="G106" s="32"/>
      <c r="H106" s="32"/>
      <c r="I106" s="141">
        <f>I107+I113</f>
        <v>1283</v>
      </c>
      <c r="J106" s="141"/>
      <c r="K106" s="35">
        <f t="shared" si="4"/>
        <v>1283</v>
      </c>
      <c r="L106" s="248"/>
      <c r="M106" s="35">
        <f t="shared" si="3"/>
        <v>1283</v>
      </c>
    </row>
    <row r="107" spans="2:13" ht="12.75">
      <c r="B107" s="41" t="s">
        <v>530</v>
      </c>
      <c r="C107" s="86"/>
      <c r="D107" s="32" t="s">
        <v>541</v>
      </c>
      <c r="E107" s="32" t="s">
        <v>529</v>
      </c>
      <c r="F107" s="32"/>
      <c r="G107" s="32"/>
      <c r="H107" s="32"/>
      <c r="I107" s="141">
        <f>I108</f>
        <v>400</v>
      </c>
      <c r="J107" s="141"/>
      <c r="K107" s="35">
        <f t="shared" si="4"/>
        <v>400</v>
      </c>
      <c r="L107" s="248"/>
      <c r="M107" s="35">
        <f t="shared" si="3"/>
        <v>400</v>
      </c>
    </row>
    <row r="108" spans="2:13" ht="12.75">
      <c r="B108" s="51" t="s">
        <v>582</v>
      </c>
      <c r="C108" s="87"/>
      <c r="D108" s="32" t="s">
        <v>541</v>
      </c>
      <c r="E108" s="32" t="s">
        <v>529</v>
      </c>
      <c r="F108" s="85" t="s">
        <v>583</v>
      </c>
      <c r="G108" s="32"/>
      <c r="H108" s="32"/>
      <c r="I108" s="141">
        <f>I109</f>
        <v>400</v>
      </c>
      <c r="J108" s="141"/>
      <c r="K108" s="35">
        <f t="shared" si="4"/>
        <v>400</v>
      </c>
      <c r="L108" s="248"/>
      <c r="M108" s="35">
        <f t="shared" si="3"/>
        <v>400</v>
      </c>
    </row>
    <row r="109" spans="2:13" ht="12.75">
      <c r="B109" s="51" t="s">
        <v>47</v>
      </c>
      <c r="C109" s="87"/>
      <c r="D109" s="32" t="s">
        <v>541</v>
      </c>
      <c r="E109" s="32" t="s">
        <v>529</v>
      </c>
      <c r="F109" s="85" t="s">
        <v>48</v>
      </c>
      <c r="G109" s="32"/>
      <c r="H109" s="32"/>
      <c r="I109" s="141">
        <f>I110</f>
        <v>400</v>
      </c>
      <c r="J109" s="141"/>
      <c r="K109" s="35">
        <f t="shared" si="4"/>
        <v>400</v>
      </c>
      <c r="L109" s="248"/>
      <c r="M109" s="35">
        <f t="shared" si="3"/>
        <v>400</v>
      </c>
    </row>
    <row r="110" spans="2:13" ht="12.75">
      <c r="B110" s="51" t="s">
        <v>597</v>
      </c>
      <c r="C110" s="87"/>
      <c r="D110" s="32" t="s">
        <v>541</v>
      </c>
      <c r="E110" s="32" t="s">
        <v>529</v>
      </c>
      <c r="F110" s="85" t="s">
        <v>48</v>
      </c>
      <c r="G110" s="32" t="s">
        <v>282</v>
      </c>
      <c r="H110" s="32"/>
      <c r="I110" s="141">
        <f>I111</f>
        <v>400</v>
      </c>
      <c r="J110" s="141"/>
      <c r="K110" s="35">
        <f t="shared" si="4"/>
        <v>400</v>
      </c>
      <c r="L110" s="248"/>
      <c r="M110" s="35">
        <f t="shared" si="3"/>
        <v>400</v>
      </c>
    </row>
    <row r="111" spans="2:13" ht="12.75">
      <c r="B111" s="41" t="s">
        <v>354</v>
      </c>
      <c r="C111" s="92"/>
      <c r="D111" s="32" t="s">
        <v>541</v>
      </c>
      <c r="E111" s="32" t="s">
        <v>529</v>
      </c>
      <c r="F111" s="85" t="s">
        <v>48</v>
      </c>
      <c r="G111" s="32" t="s">
        <v>353</v>
      </c>
      <c r="H111" s="32"/>
      <c r="I111" s="141">
        <f>I112</f>
        <v>400</v>
      </c>
      <c r="J111" s="141"/>
      <c r="K111" s="35">
        <f t="shared" si="4"/>
        <v>400</v>
      </c>
      <c r="L111" s="248"/>
      <c r="M111" s="35">
        <f t="shared" si="3"/>
        <v>400</v>
      </c>
    </row>
    <row r="112" spans="2:13" ht="12.75">
      <c r="B112" s="41" t="s">
        <v>580</v>
      </c>
      <c r="C112" s="86"/>
      <c r="D112" s="32" t="s">
        <v>541</v>
      </c>
      <c r="E112" s="32" t="s">
        <v>529</v>
      </c>
      <c r="F112" s="85" t="s">
        <v>48</v>
      </c>
      <c r="G112" s="32" t="s">
        <v>353</v>
      </c>
      <c r="H112" s="32">
        <v>2</v>
      </c>
      <c r="I112" s="141">
        <v>400</v>
      </c>
      <c r="J112" s="141"/>
      <c r="K112" s="35">
        <f t="shared" si="4"/>
        <v>400</v>
      </c>
      <c r="L112" s="248"/>
      <c r="M112" s="35">
        <f t="shared" si="3"/>
        <v>400</v>
      </c>
    </row>
    <row r="113" spans="2:13" ht="12.75">
      <c r="B113" s="41" t="s">
        <v>328</v>
      </c>
      <c r="C113" s="86"/>
      <c r="D113" s="32" t="s">
        <v>541</v>
      </c>
      <c r="E113" s="32" t="s">
        <v>327</v>
      </c>
      <c r="F113" s="32"/>
      <c r="G113" s="32"/>
      <c r="H113" s="32"/>
      <c r="I113" s="141">
        <f>I114</f>
        <v>883</v>
      </c>
      <c r="J113" s="141"/>
      <c r="K113" s="35">
        <f t="shared" si="4"/>
        <v>883</v>
      </c>
      <c r="L113" s="248"/>
      <c r="M113" s="35">
        <f t="shared" si="3"/>
        <v>883</v>
      </c>
    </row>
    <row r="114" spans="2:13" ht="12.75">
      <c r="B114" s="51" t="s">
        <v>582</v>
      </c>
      <c r="C114" s="87"/>
      <c r="D114" s="32" t="s">
        <v>541</v>
      </c>
      <c r="E114" s="32" t="s">
        <v>327</v>
      </c>
      <c r="F114" s="85" t="s">
        <v>583</v>
      </c>
      <c r="G114" s="32"/>
      <c r="H114" s="32"/>
      <c r="I114" s="141">
        <f>I115</f>
        <v>883</v>
      </c>
      <c r="J114" s="141"/>
      <c r="K114" s="35">
        <f t="shared" si="4"/>
        <v>883</v>
      </c>
      <c r="L114" s="248"/>
      <c r="M114" s="35">
        <f t="shared" si="3"/>
        <v>883</v>
      </c>
    </row>
    <row r="115" spans="2:13" ht="12.75">
      <c r="B115" s="41" t="s">
        <v>49</v>
      </c>
      <c r="C115" s="86"/>
      <c r="D115" s="32" t="s">
        <v>541</v>
      </c>
      <c r="E115" s="32" t="s">
        <v>327</v>
      </c>
      <c r="F115" s="85" t="s">
        <v>50</v>
      </c>
      <c r="G115" s="32"/>
      <c r="H115" s="32"/>
      <c r="I115" s="141">
        <f>I116</f>
        <v>883</v>
      </c>
      <c r="J115" s="141"/>
      <c r="K115" s="35">
        <f t="shared" si="4"/>
        <v>883</v>
      </c>
      <c r="L115" s="248"/>
      <c r="M115" s="35">
        <f t="shared" si="3"/>
        <v>883</v>
      </c>
    </row>
    <row r="116" spans="2:13" ht="12.75">
      <c r="B116" s="51" t="s">
        <v>592</v>
      </c>
      <c r="C116" s="84"/>
      <c r="D116" s="32" t="s">
        <v>541</v>
      </c>
      <c r="E116" s="32" t="s">
        <v>327</v>
      </c>
      <c r="F116" s="85" t="s">
        <v>50</v>
      </c>
      <c r="G116" s="32" t="s">
        <v>593</v>
      </c>
      <c r="H116" s="32"/>
      <c r="I116" s="141">
        <f>I117</f>
        <v>883</v>
      </c>
      <c r="J116" s="141"/>
      <c r="K116" s="35">
        <f t="shared" si="4"/>
        <v>883</v>
      </c>
      <c r="L116" s="248"/>
      <c r="M116" s="35">
        <f t="shared" si="3"/>
        <v>883</v>
      </c>
    </row>
    <row r="117" spans="2:13" ht="12.75">
      <c r="B117" s="51" t="s">
        <v>594</v>
      </c>
      <c r="C117" s="84"/>
      <c r="D117" s="32" t="s">
        <v>541</v>
      </c>
      <c r="E117" s="32" t="s">
        <v>327</v>
      </c>
      <c r="F117" s="85" t="s">
        <v>50</v>
      </c>
      <c r="G117" s="32" t="s">
        <v>595</v>
      </c>
      <c r="H117" s="32"/>
      <c r="I117" s="141">
        <f>I118</f>
        <v>883</v>
      </c>
      <c r="J117" s="141"/>
      <c r="K117" s="35">
        <f t="shared" si="4"/>
        <v>883</v>
      </c>
      <c r="L117" s="248"/>
      <c r="M117" s="35">
        <f t="shared" si="3"/>
        <v>883</v>
      </c>
    </row>
    <row r="118" spans="2:13" ht="12.75">
      <c r="B118" s="41" t="s">
        <v>580</v>
      </c>
      <c r="C118" s="86"/>
      <c r="D118" s="32" t="s">
        <v>541</v>
      </c>
      <c r="E118" s="32" t="s">
        <v>327</v>
      </c>
      <c r="F118" s="85" t="s">
        <v>50</v>
      </c>
      <c r="G118" s="32" t="s">
        <v>595</v>
      </c>
      <c r="H118" s="32">
        <v>2</v>
      </c>
      <c r="I118" s="141">
        <v>883</v>
      </c>
      <c r="J118" s="141"/>
      <c r="K118" s="35">
        <f t="shared" si="4"/>
        <v>883</v>
      </c>
      <c r="L118" s="248"/>
      <c r="M118" s="35">
        <f t="shared" si="3"/>
        <v>883</v>
      </c>
    </row>
    <row r="119" spans="2:13" ht="12.75">
      <c r="B119" s="41" t="s">
        <v>494</v>
      </c>
      <c r="C119" s="86"/>
      <c r="D119" s="32" t="s">
        <v>542</v>
      </c>
      <c r="E119" s="32"/>
      <c r="F119" s="32"/>
      <c r="G119" s="32"/>
      <c r="H119" s="32"/>
      <c r="I119" s="141">
        <f>I120+I131</f>
        <v>335.1</v>
      </c>
      <c r="J119" s="141"/>
      <c r="K119" s="35">
        <f t="shared" si="4"/>
        <v>335.1</v>
      </c>
      <c r="L119" s="248">
        <f>L120+L131</f>
        <v>1528.1</v>
      </c>
      <c r="M119" s="35">
        <f t="shared" si="3"/>
        <v>1863.1999999999998</v>
      </c>
    </row>
    <row r="120" spans="2:13" ht="12.75">
      <c r="B120" s="41" t="s">
        <v>406</v>
      </c>
      <c r="C120" s="93"/>
      <c r="D120" s="32" t="s">
        <v>542</v>
      </c>
      <c r="E120" s="32" t="s">
        <v>405</v>
      </c>
      <c r="F120" s="32"/>
      <c r="G120" s="32"/>
      <c r="H120" s="32"/>
      <c r="I120" s="141">
        <f>I121</f>
        <v>185.1</v>
      </c>
      <c r="J120" s="141"/>
      <c r="K120" s="35">
        <f t="shared" si="4"/>
        <v>185.1</v>
      </c>
      <c r="L120" s="248">
        <f>L121</f>
        <v>1528.1</v>
      </c>
      <c r="M120" s="35">
        <f t="shared" si="3"/>
        <v>1713.1999999999998</v>
      </c>
    </row>
    <row r="121" spans="2:13" ht="12.75">
      <c r="B121" s="51" t="s">
        <v>582</v>
      </c>
      <c r="C121" s="93"/>
      <c r="D121" s="32" t="s">
        <v>542</v>
      </c>
      <c r="E121" s="32" t="s">
        <v>405</v>
      </c>
      <c r="F121" s="52" t="s">
        <v>583</v>
      </c>
      <c r="G121" s="32"/>
      <c r="H121" s="32"/>
      <c r="I121" s="141">
        <f>I126</f>
        <v>185.1</v>
      </c>
      <c r="J121" s="141"/>
      <c r="K121" s="35">
        <f t="shared" si="4"/>
        <v>185.1</v>
      </c>
      <c r="L121" s="248">
        <f>L126+L122</f>
        <v>1528.1</v>
      </c>
      <c r="M121" s="35">
        <f t="shared" si="3"/>
        <v>1713.1999999999998</v>
      </c>
    </row>
    <row r="122" spans="2:13" ht="25.5">
      <c r="B122" s="315" t="s">
        <v>225</v>
      </c>
      <c r="C122" s="314"/>
      <c r="D122" s="32" t="s">
        <v>542</v>
      </c>
      <c r="E122" s="32" t="s">
        <v>405</v>
      </c>
      <c r="F122" s="312" t="s">
        <v>226</v>
      </c>
      <c r="G122" s="314"/>
      <c r="H122" s="32"/>
      <c r="I122" s="141"/>
      <c r="J122" s="141"/>
      <c r="K122" s="35"/>
      <c r="L122" s="248">
        <f>L123</f>
        <v>1042.5</v>
      </c>
      <c r="M122" s="35">
        <f t="shared" si="3"/>
        <v>1042.5</v>
      </c>
    </row>
    <row r="123" spans="2:13" ht="12.75">
      <c r="B123" s="51" t="s">
        <v>597</v>
      </c>
      <c r="C123" s="93"/>
      <c r="D123" s="32" t="s">
        <v>542</v>
      </c>
      <c r="E123" s="32" t="s">
        <v>405</v>
      </c>
      <c r="F123" s="312" t="s">
        <v>226</v>
      </c>
      <c r="G123" s="63">
        <v>800</v>
      </c>
      <c r="H123" s="32"/>
      <c r="I123" s="141"/>
      <c r="J123" s="141"/>
      <c r="K123" s="35"/>
      <c r="L123" s="248">
        <f>L124</f>
        <v>1042.5</v>
      </c>
      <c r="M123" s="35">
        <f t="shared" si="3"/>
        <v>1042.5</v>
      </c>
    </row>
    <row r="124" spans="2:13" ht="12.75">
      <c r="B124" s="41" t="s">
        <v>354</v>
      </c>
      <c r="C124" s="93"/>
      <c r="D124" s="32" t="s">
        <v>542</v>
      </c>
      <c r="E124" s="32" t="s">
        <v>405</v>
      </c>
      <c r="F124" s="312" t="s">
        <v>226</v>
      </c>
      <c r="G124" s="32" t="s">
        <v>353</v>
      </c>
      <c r="H124" s="32"/>
      <c r="I124" s="141"/>
      <c r="J124" s="141"/>
      <c r="K124" s="35"/>
      <c r="L124" s="248">
        <f>L125</f>
        <v>1042.5</v>
      </c>
      <c r="M124" s="35">
        <f t="shared" si="3"/>
        <v>1042.5</v>
      </c>
    </row>
    <row r="125" spans="2:13" ht="12.75">
      <c r="B125" s="315" t="s">
        <v>227</v>
      </c>
      <c r="C125" s="93"/>
      <c r="D125" s="32" t="s">
        <v>542</v>
      </c>
      <c r="E125" s="32" t="s">
        <v>405</v>
      </c>
      <c r="F125" s="312" t="s">
        <v>226</v>
      </c>
      <c r="G125" s="32" t="s">
        <v>353</v>
      </c>
      <c r="H125" s="32" t="s">
        <v>228</v>
      </c>
      <c r="I125" s="141"/>
      <c r="J125" s="141"/>
      <c r="K125" s="35"/>
      <c r="L125" s="248">
        <v>1042.5</v>
      </c>
      <c r="M125" s="35">
        <f t="shared" si="3"/>
        <v>1042.5</v>
      </c>
    </row>
    <row r="126" spans="2:13" ht="25.5">
      <c r="B126" s="62" t="s">
        <v>408</v>
      </c>
      <c r="C126" s="93"/>
      <c r="D126" s="32" t="s">
        <v>542</v>
      </c>
      <c r="E126" s="32" t="s">
        <v>405</v>
      </c>
      <c r="F126" s="32" t="s">
        <v>407</v>
      </c>
      <c r="G126" s="32"/>
      <c r="H126" s="32"/>
      <c r="I126" s="141">
        <f>I127</f>
        <v>185.1</v>
      </c>
      <c r="J126" s="141"/>
      <c r="K126" s="35">
        <f>I126+J126</f>
        <v>185.1</v>
      </c>
      <c r="L126" s="248">
        <f>L127</f>
        <v>485.6</v>
      </c>
      <c r="M126" s="35">
        <f>K126+L126</f>
        <v>670.7</v>
      </c>
    </row>
    <row r="127" spans="2:13" ht="12.75">
      <c r="B127" s="51" t="s">
        <v>597</v>
      </c>
      <c r="C127" s="93"/>
      <c r="D127" s="32" t="s">
        <v>542</v>
      </c>
      <c r="E127" s="32" t="s">
        <v>405</v>
      </c>
      <c r="F127" s="32" t="s">
        <v>407</v>
      </c>
      <c r="G127" s="63">
        <v>800</v>
      </c>
      <c r="H127" s="64"/>
      <c r="I127" s="141">
        <f>I128</f>
        <v>185.1</v>
      </c>
      <c r="J127" s="141"/>
      <c r="K127" s="35">
        <f>I127+J127</f>
        <v>185.1</v>
      </c>
      <c r="L127" s="248">
        <f>L128</f>
        <v>485.6</v>
      </c>
      <c r="M127" s="35">
        <f>K127+L127</f>
        <v>670.7</v>
      </c>
    </row>
    <row r="128" spans="2:13" ht="12.75">
      <c r="B128" s="41" t="s">
        <v>354</v>
      </c>
      <c r="C128" s="93"/>
      <c r="D128" s="32" t="s">
        <v>542</v>
      </c>
      <c r="E128" s="32" t="s">
        <v>405</v>
      </c>
      <c r="F128" s="32" t="s">
        <v>407</v>
      </c>
      <c r="G128" s="32" t="s">
        <v>353</v>
      </c>
      <c r="H128" s="32"/>
      <c r="I128" s="141">
        <f>I129</f>
        <v>185.1</v>
      </c>
      <c r="J128" s="141"/>
      <c r="K128" s="35">
        <f>I128+J128</f>
        <v>185.1</v>
      </c>
      <c r="L128" s="248">
        <f>L129+L130</f>
        <v>485.6</v>
      </c>
      <c r="M128" s="35">
        <f>K128+L128</f>
        <v>670.7</v>
      </c>
    </row>
    <row r="129" spans="2:13" ht="12.75">
      <c r="B129" s="41" t="s">
        <v>580</v>
      </c>
      <c r="C129" s="93"/>
      <c r="D129" s="32" t="s">
        <v>542</v>
      </c>
      <c r="E129" s="32" t="s">
        <v>405</v>
      </c>
      <c r="F129" s="32" t="s">
        <v>407</v>
      </c>
      <c r="G129" s="32" t="s">
        <v>353</v>
      </c>
      <c r="H129" s="32">
        <v>2</v>
      </c>
      <c r="I129" s="141">
        <v>185.1</v>
      </c>
      <c r="J129" s="141"/>
      <c r="K129" s="35">
        <f>I129+J129</f>
        <v>185.1</v>
      </c>
      <c r="L129" s="248"/>
      <c r="M129" s="35">
        <f>K129+L129</f>
        <v>185.1</v>
      </c>
    </row>
    <row r="130" spans="2:13" ht="12.75">
      <c r="B130" s="41" t="s">
        <v>558</v>
      </c>
      <c r="C130" s="128"/>
      <c r="D130" s="32" t="s">
        <v>542</v>
      </c>
      <c r="E130" s="32" t="s">
        <v>405</v>
      </c>
      <c r="F130" s="32" t="s">
        <v>407</v>
      </c>
      <c r="G130" s="32" t="s">
        <v>353</v>
      </c>
      <c r="H130" s="32" t="s">
        <v>212</v>
      </c>
      <c r="I130" s="141"/>
      <c r="J130" s="141"/>
      <c r="K130" s="35"/>
      <c r="L130" s="248">
        <v>485.6</v>
      </c>
      <c r="M130" s="35">
        <f>K130+L130</f>
        <v>485.6</v>
      </c>
    </row>
    <row r="131" spans="2:13" ht="12.75">
      <c r="B131" s="41" t="s">
        <v>516</v>
      </c>
      <c r="C131" s="92"/>
      <c r="D131" s="32" t="s">
        <v>542</v>
      </c>
      <c r="E131" s="32" t="s">
        <v>517</v>
      </c>
      <c r="F131" s="32"/>
      <c r="G131" s="32"/>
      <c r="H131" s="32"/>
      <c r="I131" s="141">
        <f>I132</f>
        <v>150</v>
      </c>
      <c r="J131" s="141"/>
      <c r="K131" s="35">
        <f t="shared" si="4"/>
        <v>150</v>
      </c>
      <c r="L131" s="248"/>
      <c r="M131" s="35">
        <f t="shared" si="3"/>
        <v>150</v>
      </c>
    </row>
    <row r="132" spans="2:13" ht="12.75">
      <c r="B132" s="51" t="s">
        <v>582</v>
      </c>
      <c r="C132" s="87"/>
      <c r="D132" s="32" t="s">
        <v>542</v>
      </c>
      <c r="E132" s="32" t="s">
        <v>517</v>
      </c>
      <c r="F132" s="85" t="s">
        <v>583</v>
      </c>
      <c r="G132" s="32"/>
      <c r="H132" s="32"/>
      <c r="I132" s="141">
        <f>I133</f>
        <v>150</v>
      </c>
      <c r="J132" s="141"/>
      <c r="K132" s="35">
        <f t="shared" si="4"/>
        <v>150</v>
      </c>
      <c r="L132" s="248"/>
      <c r="M132" s="35">
        <f t="shared" si="3"/>
        <v>150</v>
      </c>
    </row>
    <row r="133" spans="2:13" ht="12.75">
      <c r="B133" s="41" t="s">
        <v>51</v>
      </c>
      <c r="C133" s="86"/>
      <c r="D133" s="32" t="s">
        <v>542</v>
      </c>
      <c r="E133" s="32" t="s">
        <v>517</v>
      </c>
      <c r="F133" s="85" t="s">
        <v>52</v>
      </c>
      <c r="G133" s="32"/>
      <c r="H133" s="32"/>
      <c r="I133" s="141">
        <f>I134</f>
        <v>150</v>
      </c>
      <c r="J133" s="141"/>
      <c r="K133" s="35">
        <f t="shared" si="4"/>
        <v>150</v>
      </c>
      <c r="L133" s="248"/>
      <c r="M133" s="35">
        <f t="shared" si="3"/>
        <v>150</v>
      </c>
    </row>
    <row r="134" spans="2:13" ht="12.75">
      <c r="B134" s="51" t="s">
        <v>592</v>
      </c>
      <c r="C134" s="84"/>
      <c r="D134" s="32" t="s">
        <v>542</v>
      </c>
      <c r="E134" s="32" t="s">
        <v>517</v>
      </c>
      <c r="F134" s="85" t="s">
        <v>52</v>
      </c>
      <c r="G134" s="32" t="s">
        <v>593</v>
      </c>
      <c r="H134" s="32"/>
      <c r="I134" s="141">
        <f>I135</f>
        <v>150</v>
      </c>
      <c r="J134" s="141"/>
      <c r="K134" s="35">
        <f t="shared" si="4"/>
        <v>150</v>
      </c>
      <c r="L134" s="248"/>
      <c r="M134" s="35">
        <f t="shared" si="3"/>
        <v>150</v>
      </c>
    </row>
    <row r="135" spans="2:13" ht="12.75">
      <c r="B135" s="51" t="s">
        <v>594</v>
      </c>
      <c r="C135" s="84"/>
      <c r="D135" s="32" t="s">
        <v>542</v>
      </c>
      <c r="E135" s="32" t="s">
        <v>517</v>
      </c>
      <c r="F135" s="85" t="s">
        <v>52</v>
      </c>
      <c r="G135" s="32" t="s">
        <v>595</v>
      </c>
      <c r="H135" s="32"/>
      <c r="I135" s="141">
        <f>I136</f>
        <v>150</v>
      </c>
      <c r="J135" s="141"/>
      <c r="K135" s="35">
        <f t="shared" si="4"/>
        <v>150</v>
      </c>
      <c r="L135" s="248"/>
      <c r="M135" s="35">
        <f t="shared" si="3"/>
        <v>150</v>
      </c>
    </row>
    <row r="136" spans="2:13" ht="12.75">
      <c r="B136" s="41" t="s">
        <v>580</v>
      </c>
      <c r="C136" s="86"/>
      <c r="D136" s="32" t="s">
        <v>542</v>
      </c>
      <c r="E136" s="32" t="s">
        <v>517</v>
      </c>
      <c r="F136" s="85" t="s">
        <v>52</v>
      </c>
      <c r="G136" s="32" t="s">
        <v>595</v>
      </c>
      <c r="H136" s="32">
        <v>2</v>
      </c>
      <c r="I136" s="141">
        <v>150</v>
      </c>
      <c r="J136" s="141"/>
      <c r="K136" s="35">
        <f t="shared" si="4"/>
        <v>150</v>
      </c>
      <c r="L136" s="248"/>
      <c r="M136" s="35">
        <f t="shared" si="3"/>
        <v>150</v>
      </c>
    </row>
    <row r="137" spans="2:13" ht="12.75">
      <c r="B137" s="41" t="s">
        <v>495</v>
      </c>
      <c r="C137" s="86"/>
      <c r="D137" s="32" t="s">
        <v>543</v>
      </c>
      <c r="E137" s="32"/>
      <c r="F137" s="32"/>
      <c r="G137" s="32"/>
      <c r="H137" s="32"/>
      <c r="I137" s="141">
        <f>I139</f>
        <v>3882.4</v>
      </c>
      <c r="J137" s="141">
        <f>J138+J145</f>
        <v>9</v>
      </c>
      <c r="K137" s="35">
        <f t="shared" si="4"/>
        <v>3891.4</v>
      </c>
      <c r="L137" s="248"/>
      <c r="M137" s="35">
        <f t="shared" si="3"/>
        <v>3891.4</v>
      </c>
    </row>
    <row r="138" spans="2:13" ht="12.75">
      <c r="B138" s="41" t="s">
        <v>497</v>
      </c>
      <c r="C138" s="86"/>
      <c r="D138" s="32" t="s">
        <v>543</v>
      </c>
      <c r="E138" s="32" t="s">
        <v>545</v>
      </c>
      <c r="F138" s="32"/>
      <c r="G138" s="32"/>
      <c r="H138" s="32"/>
      <c r="I138" s="141">
        <f>I139</f>
        <v>3882.4</v>
      </c>
      <c r="J138" s="141"/>
      <c r="K138" s="35">
        <f t="shared" si="4"/>
        <v>3882.4</v>
      </c>
      <c r="L138" s="248"/>
      <c r="M138" s="35">
        <f t="shared" si="3"/>
        <v>3882.4</v>
      </c>
    </row>
    <row r="139" spans="2:13" ht="12.75">
      <c r="B139" s="41" t="s">
        <v>173</v>
      </c>
      <c r="C139" s="92"/>
      <c r="D139" s="32" t="s">
        <v>543</v>
      </c>
      <c r="E139" s="32" t="s">
        <v>545</v>
      </c>
      <c r="F139" s="85" t="s">
        <v>63</v>
      </c>
      <c r="G139" s="19"/>
      <c r="H139" s="32"/>
      <c r="I139" s="141">
        <f>I140</f>
        <v>3882.4</v>
      </c>
      <c r="J139" s="141"/>
      <c r="K139" s="35">
        <f t="shared" si="4"/>
        <v>3882.4</v>
      </c>
      <c r="L139" s="248"/>
      <c r="M139" s="35">
        <f t="shared" si="3"/>
        <v>3882.4</v>
      </c>
    </row>
    <row r="140" spans="2:13" ht="12.75">
      <c r="B140" s="41" t="s">
        <v>45</v>
      </c>
      <c r="C140" s="86"/>
      <c r="D140" s="32" t="s">
        <v>543</v>
      </c>
      <c r="E140" s="32" t="s">
        <v>545</v>
      </c>
      <c r="F140" s="85" t="s">
        <v>63</v>
      </c>
      <c r="G140" s="32" t="s">
        <v>46</v>
      </c>
      <c r="H140" s="32"/>
      <c r="I140" s="141">
        <f>I141+I143</f>
        <v>3882.4</v>
      </c>
      <c r="J140" s="141"/>
      <c r="K140" s="35">
        <f t="shared" si="4"/>
        <v>3882.4</v>
      </c>
      <c r="L140" s="248"/>
      <c r="M140" s="35">
        <f t="shared" si="3"/>
        <v>3882.4</v>
      </c>
    </row>
    <row r="141" spans="2:13" ht="25.5">
      <c r="B141" s="41" t="s">
        <v>439</v>
      </c>
      <c r="C141" s="86"/>
      <c r="D141" s="32" t="s">
        <v>543</v>
      </c>
      <c r="E141" s="32" t="s">
        <v>545</v>
      </c>
      <c r="F141" s="85" t="s">
        <v>63</v>
      </c>
      <c r="G141" s="32" t="s">
        <v>438</v>
      </c>
      <c r="H141" s="32"/>
      <c r="I141" s="141">
        <f>I142</f>
        <v>3832.4</v>
      </c>
      <c r="J141" s="141"/>
      <c r="K141" s="35">
        <f t="shared" si="4"/>
        <v>3832.4</v>
      </c>
      <c r="L141" s="248"/>
      <c r="M141" s="35">
        <f t="shared" si="3"/>
        <v>3832.4</v>
      </c>
    </row>
    <row r="142" spans="2:13" ht="12.75">
      <c r="B142" s="41" t="s">
        <v>580</v>
      </c>
      <c r="C142" s="92"/>
      <c r="D142" s="32" t="s">
        <v>543</v>
      </c>
      <c r="E142" s="32" t="s">
        <v>545</v>
      </c>
      <c r="F142" s="85" t="s">
        <v>63</v>
      </c>
      <c r="G142" s="32" t="s">
        <v>438</v>
      </c>
      <c r="H142" s="32">
        <v>2</v>
      </c>
      <c r="I142" s="141">
        <v>3832.4</v>
      </c>
      <c r="J142" s="141"/>
      <c r="K142" s="35">
        <f t="shared" si="4"/>
        <v>3832.4</v>
      </c>
      <c r="L142" s="248"/>
      <c r="M142" s="35">
        <f t="shared" si="3"/>
        <v>3832.4</v>
      </c>
    </row>
    <row r="143" spans="2:13" ht="12.75">
      <c r="B143" s="41" t="s">
        <v>158</v>
      </c>
      <c r="C143" s="86"/>
      <c r="D143" s="32" t="s">
        <v>543</v>
      </c>
      <c r="E143" s="32" t="s">
        <v>545</v>
      </c>
      <c r="F143" s="85" t="s">
        <v>63</v>
      </c>
      <c r="G143" s="19">
        <v>612</v>
      </c>
      <c r="H143" s="32"/>
      <c r="I143" s="141">
        <f>I144</f>
        <v>50</v>
      </c>
      <c r="J143" s="141"/>
      <c r="K143" s="35">
        <f t="shared" si="4"/>
        <v>50</v>
      </c>
      <c r="L143" s="248"/>
      <c r="M143" s="35">
        <f t="shared" si="3"/>
        <v>50</v>
      </c>
    </row>
    <row r="144" spans="2:13" ht="12.75">
      <c r="B144" s="41" t="s">
        <v>580</v>
      </c>
      <c r="C144" s="92"/>
      <c r="D144" s="32" t="s">
        <v>543</v>
      </c>
      <c r="E144" s="32" t="s">
        <v>545</v>
      </c>
      <c r="F144" s="85" t="s">
        <v>63</v>
      </c>
      <c r="G144" s="19">
        <v>612</v>
      </c>
      <c r="H144" s="32">
        <v>2</v>
      </c>
      <c r="I144" s="141">
        <v>50</v>
      </c>
      <c r="J144" s="141"/>
      <c r="K144" s="35">
        <f t="shared" si="4"/>
        <v>50</v>
      </c>
      <c r="L144" s="248"/>
      <c r="M144" s="35">
        <f t="shared" si="3"/>
        <v>50</v>
      </c>
    </row>
    <row r="145" spans="2:13" ht="12.75">
      <c r="B145" s="41" t="s">
        <v>216</v>
      </c>
      <c r="C145" s="86"/>
      <c r="D145" s="32" t="s">
        <v>543</v>
      </c>
      <c r="E145" s="32" t="s">
        <v>546</v>
      </c>
      <c r="F145" s="85"/>
      <c r="G145" s="19"/>
      <c r="H145" s="32"/>
      <c r="I145" s="141"/>
      <c r="J145" s="141">
        <f>J146</f>
        <v>9</v>
      </c>
      <c r="K145" s="35">
        <f t="shared" si="4"/>
        <v>9</v>
      </c>
      <c r="L145" s="248"/>
      <c r="M145" s="35">
        <f t="shared" si="3"/>
        <v>9</v>
      </c>
    </row>
    <row r="146" spans="2:13" ht="25.5">
      <c r="B146" s="36" t="s">
        <v>14</v>
      </c>
      <c r="C146" s="92"/>
      <c r="D146" s="32" t="s">
        <v>543</v>
      </c>
      <c r="E146" s="32" t="s">
        <v>546</v>
      </c>
      <c r="F146" s="32" t="s">
        <v>79</v>
      </c>
      <c r="G146" s="32"/>
      <c r="H146" s="32"/>
      <c r="I146" s="141"/>
      <c r="J146" s="141">
        <f>J147</f>
        <v>9</v>
      </c>
      <c r="K146" s="35">
        <f t="shared" si="4"/>
        <v>9</v>
      </c>
      <c r="L146" s="248"/>
      <c r="M146" s="35">
        <f t="shared" si="3"/>
        <v>9</v>
      </c>
    </row>
    <row r="147" spans="2:13" ht="25.5">
      <c r="B147" s="36" t="s">
        <v>77</v>
      </c>
      <c r="C147" s="93"/>
      <c r="D147" s="32" t="s">
        <v>543</v>
      </c>
      <c r="E147" s="32" t="s">
        <v>546</v>
      </c>
      <c r="F147" s="251" t="s">
        <v>76</v>
      </c>
      <c r="G147" s="32"/>
      <c r="H147" s="32"/>
      <c r="I147" s="141"/>
      <c r="J147" s="141">
        <f>J148</f>
        <v>9</v>
      </c>
      <c r="K147" s="35">
        <f t="shared" si="4"/>
        <v>9</v>
      </c>
      <c r="L147" s="248"/>
      <c r="M147" s="35">
        <f aca="true" t="shared" si="6" ref="M147:M220">K147+L147</f>
        <v>9</v>
      </c>
    </row>
    <row r="148" spans="2:13" ht="12.75">
      <c r="B148" s="41" t="s">
        <v>45</v>
      </c>
      <c r="C148" s="93"/>
      <c r="D148" s="32" t="s">
        <v>543</v>
      </c>
      <c r="E148" s="32" t="s">
        <v>546</v>
      </c>
      <c r="F148" s="251" t="s">
        <v>76</v>
      </c>
      <c r="G148" s="32" t="s">
        <v>46</v>
      </c>
      <c r="H148" s="32"/>
      <c r="I148" s="141"/>
      <c r="J148" s="141">
        <f>J149</f>
        <v>9</v>
      </c>
      <c r="K148" s="35">
        <f t="shared" si="4"/>
        <v>9</v>
      </c>
      <c r="L148" s="248"/>
      <c r="M148" s="35">
        <f t="shared" si="6"/>
        <v>9</v>
      </c>
    </row>
    <row r="149" spans="2:13" ht="12.75">
      <c r="B149" s="41" t="s">
        <v>158</v>
      </c>
      <c r="C149" s="93"/>
      <c r="D149" s="32" t="s">
        <v>543</v>
      </c>
      <c r="E149" s="32" t="s">
        <v>546</v>
      </c>
      <c r="F149" s="251" t="s">
        <v>76</v>
      </c>
      <c r="G149" s="32" t="s">
        <v>159</v>
      </c>
      <c r="H149" s="32"/>
      <c r="I149" s="141"/>
      <c r="J149" s="141">
        <f>J150</f>
        <v>9</v>
      </c>
      <c r="K149" s="35">
        <f t="shared" si="4"/>
        <v>9</v>
      </c>
      <c r="L149" s="248"/>
      <c r="M149" s="35">
        <f t="shared" si="6"/>
        <v>9</v>
      </c>
    </row>
    <row r="150" spans="2:13" ht="12.75">
      <c r="B150" s="41" t="s">
        <v>580</v>
      </c>
      <c r="C150" s="93"/>
      <c r="D150" s="32" t="s">
        <v>543</v>
      </c>
      <c r="E150" s="32" t="s">
        <v>546</v>
      </c>
      <c r="F150" s="251" t="s">
        <v>76</v>
      </c>
      <c r="G150" s="32" t="s">
        <v>159</v>
      </c>
      <c r="H150" s="32">
        <v>2</v>
      </c>
      <c r="I150" s="141"/>
      <c r="J150" s="141">
        <v>9</v>
      </c>
      <c r="K150" s="35">
        <f t="shared" si="4"/>
        <v>9</v>
      </c>
      <c r="L150" s="248"/>
      <c r="M150" s="35">
        <f t="shared" si="6"/>
        <v>9</v>
      </c>
    </row>
    <row r="151" spans="2:13" ht="12.75">
      <c r="B151" s="41" t="s">
        <v>499</v>
      </c>
      <c r="C151" s="87"/>
      <c r="D151" s="32" t="s">
        <v>548</v>
      </c>
      <c r="E151" s="32"/>
      <c r="F151" s="32"/>
      <c r="G151" s="32"/>
      <c r="H151" s="32"/>
      <c r="I151" s="141">
        <f>I152</f>
        <v>3476</v>
      </c>
      <c r="J151" s="141">
        <f>J152</f>
        <v>150</v>
      </c>
      <c r="K151" s="35">
        <f t="shared" si="4"/>
        <v>3626</v>
      </c>
      <c r="L151" s="248"/>
      <c r="M151" s="35">
        <f t="shared" si="6"/>
        <v>3626</v>
      </c>
    </row>
    <row r="152" spans="2:13" ht="12.75">
      <c r="B152" s="41" t="s">
        <v>500</v>
      </c>
      <c r="C152" s="87"/>
      <c r="D152" s="32" t="s">
        <v>548</v>
      </c>
      <c r="E152" s="32" t="s">
        <v>549</v>
      </c>
      <c r="F152" s="32"/>
      <c r="G152" s="32"/>
      <c r="H152" s="32"/>
      <c r="I152" s="141">
        <f>I153</f>
        <v>3476</v>
      </c>
      <c r="J152" s="141">
        <f>J153</f>
        <v>150</v>
      </c>
      <c r="K152" s="35">
        <f t="shared" si="4"/>
        <v>3626</v>
      </c>
      <c r="L152" s="248"/>
      <c r="M152" s="35">
        <f t="shared" si="6"/>
        <v>3626</v>
      </c>
    </row>
    <row r="153" spans="2:13" ht="12.75">
      <c r="B153" s="51" t="s">
        <v>582</v>
      </c>
      <c r="C153" s="87"/>
      <c r="D153" s="32" t="s">
        <v>548</v>
      </c>
      <c r="E153" s="32" t="s">
        <v>549</v>
      </c>
      <c r="F153" s="32" t="s">
        <v>583</v>
      </c>
      <c r="G153" s="31"/>
      <c r="H153" s="31"/>
      <c r="I153" s="141">
        <f>I157</f>
        <v>3476</v>
      </c>
      <c r="J153" s="141">
        <f>J154+J157</f>
        <v>150</v>
      </c>
      <c r="K153" s="35">
        <f t="shared" si="4"/>
        <v>3626</v>
      </c>
      <c r="L153" s="248"/>
      <c r="M153" s="35">
        <f t="shared" si="6"/>
        <v>3626</v>
      </c>
    </row>
    <row r="154" spans="2:13" ht="25.5">
      <c r="B154" s="51" t="s">
        <v>7</v>
      </c>
      <c r="C154" s="87"/>
      <c r="D154" s="32" t="s">
        <v>548</v>
      </c>
      <c r="E154" s="32" t="s">
        <v>549</v>
      </c>
      <c r="F154" s="32" t="s">
        <v>6</v>
      </c>
      <c r="G154" s="31"/>
      <c r="H154" s="31"/>
      <c r="I154" s="141"/>
      <c r="J154" s="141">
        <f>J155</f>
        <v>150</v>
      </c>
      <c r="K154" s="35">
        <f t="shared" si="4"/>
        <v>150</v>
      </c>
      <c r="L154" s="248"/>
      <c r="M154" s="35">
        <f t="shared" si="6"/>
        <v>150</v>
      </c>
    </row>
    <row r="155" spans="2:13" ht="12.75">
      <c r="B155" s="41" t="s">
        <v>158</v>
      </c>
      <c r="C155" s="87"/>
      <c r="D155" s="32" t="s">
        <v>548</v>
      </c>
      <c r="E155" s="32" t="s">
        <v>549</v>
      </c>
      <c r="F155" s="32" t="s">
        <v>6</v>
      </c>
      <c r="G155" s="32" t="s">
        <v>159</v>
      </c>
      <c r="H155" s="32"/>
      <c r="I155" s="141"/>
      <c r="J155" s="141">
        <f>J156</f>
        <v>150</v>
      </c>
      <c r="K155" s="35">
        <f t="shared" si="4"/>
        <v>150</v>
      </c>
      <c r="L155" s="248"/>
      <c r="M155" s="35">
        <f t="shared" si="6"/>
        <v>150</v>
      </c>
    </row>
    <row r="156" spans="2:13" ht="12.75">
      <c r="B156" s="41" t="s">
        <v>558</v>
      </c>
      <c r="C156" s="87"/>
      <c r="D156" s="32" t="s">
        <v>548</v>
      </c>
      <c r="E156" s="32" t="s">
        <v>549</v>
      </c>
      <c r="F156" s="32" t="s">
        <v>6</v>
      </c>
      <c r="G156" s="32" t="s">
        <v>159</v>
      </c>
      <c r="H156" s="32" t="s">
        <v>212</v>
      </c>
      <c r="I156" s="141"/>
      <c r="J156" s="141">
        <v>150</v>
      </c>
      <c r="K156" s="35">
        <f t="shared" si="4"/>
        <v>150</v>
      </c>
      <c r="L156" s="248"/>
      <c r="M156" s="35">
        <f t="shared" si="6"/>
        <v>150</v>
      </c>
    </row>
    <row r="157" spans="2:13" ht="25.5">
      <c r="B157" s="41" t="s">
        <v>176</v>
      </c>
      <c r="C157" s="87"/>
      <c r="D157" s="32" t="s">
        <v>548</v>
      </c>
      <c r="E157" s="32" t="s">
        <v>549</v>
      </c>
      <c r="F157" s="32" t="s">
        <v>125</v>
      </c>
      <c r="G157" s="32"/>
      <c r="H157" s="32"/>
      <c r="I157" s="141">
        <f>I158</f>
        <v>3476</v>
      </c>
      <c r="J157" s="141"/>
      <c r="K157" s="35">
        <f t="shared" si="4"/>
        <v>3476</v>
      </c>
      <c r="L157" s="248"/>
      <c r="M157" s="35">
        <f t="shared" si="6"/>
        <v>3476</v>
      </c>
    </row>
    <row r="158" spans="2:13" ht="12.75">
      <c r="B158" s="41" t="s">
        <v>45</v>
      </c>
      <c r="C158" s="87"/>
      <c r="D158" s="32" t="s">
        <v>548</v>
      </c>
      <c r="E158" s="32" t="s">
        <v>549</v>
      </c>
      <c r="F158" s="32" t="s">
        <v>125</v>
      </c>
      <c r="G158" s="32" t="s">
        <v>46</v>
      </c>
      <c r="H158" s="32"/>
      <c r="I158" s="141">
        <f>I159+I162</f>
        <v>3476</v>
      </c>
      <c r="J158" s="141"/>
      <c r="K158" s="35">
        <f t="shared" si="4"/>
        <v>3476</v>
      </c>
      <c r="L158" s="248"/>
      <c r="M158" s="35">
        <f t="shared" si="6"/>
        <v>3476</v>
      </c>
    </row>
    <row r="159" spans="2:13" ht="25.5">
      <c r="B159" s="41" t="s">
        <v>439</v>
      </c>
      <c r="C159" s="87"/>
      <c r="D159" s="32" t="s">
        <v>548</v>
      </c>
      <c r="E159" s="32" t="s">
        <v>549</v>
      </c>
      <c r="F159" s="32" t="s">
        <v>125</v>
      </c>
      <c r="G159" s="32" t="s">
        <v>438</v>
      </c>
      <c r="H159" s="32"/>
      <c r="I159" s="141">
        <f>I160+I161</f>
        <v>3438.5</v>
      </c>
      <c r="J159" s="141"/>
      <c r="K159" s="35">
        <f aca="true" t="shared" si="7" ref="K159:K235">I159+J159</f>
        <v>3438.5</v>
      </c>
      <c r="L159" s="248"/>
      <c r="M159" s="35">
        <f t="shared" si="6"/>
        <v>3438.5</v>
      </c>
    </row>
    <row r="160" spans="2:13" ht="12.75">
      <c r="B160" s="51" t="s">
        <v>573</v>
      </c>
      <c r="C160" s="93"/>
      <c r="D160" s="32" t="s">
        <v>548</v>
      </c>
      <c r="E160" s="32" t="s">
        <v>549</v>
      </c>
      <c r="F160" s="32" t="s">
        <v>125</v>
      </c>
      <c r="G160" s="32" t="s">
        <v>438</v>
      </c>
      <c r="H160" s="32" t="s">
        <v>568</v>
      </c>
      <c r="I160" s="141">
        <v>911.5</v>
      </c>
      <c r="J160" s="141"/>
      <c r="K160" s="35">
        <f t="shared" si="7"/>
        <v>911.5</v>
      </c>
      <c r="L160" s="248"/>
      <c r="M160" s="35">
        <f t="shared" si="6"/>
        <v>911.5</v>
      </c>
    </row>
    <row r="161" spans="2:13" ht="12.75">
      <c r="B161" s="41" t="s">
        <v>580</v>
      </c>
      <c r="C161" s="87"/>
      <c r="D161" s="32" t="s">
        <v>548</v>
      </c>
      <c r="E161" s="32" t="s">
        <v>549</v>
      </c>
      <c r="F161" s="32" t="s">
        <v>125</v>
      </c>
      <c r="G161" s="32" t="s">
        <v>438</v>
      </c>
      <c r="H161" s="32">
        <v>2</v>
      </c>
      <c r="I161" s="141">
        <v>2527</v>
      </c>
      <c r="J161" s="141"/>
      <c r="K161" s="35">
        <f t="shared" si="7"/>
        <v>2527</v>
      </c>
      <c r="L161" s="248"/>
      <c r="M161" s="35">
        <f t="shared" si="6"/>
        <v>2527</v>
      </c>
    </row>
    <row r="162" spans="2:13" ht="12.75">
      <c r="B162" s="41" t="s">
        <v>158</v>
      </c>
      <c r="C162" s="93"/>
      <c r="D162" s="32" t="s">
        <v>548</v>
      </c>
      <c r="E162" s="32" t="s">
        <v>549</v>
      </c>
      <c r="F162" s="32" t="s">
        <v>125</v>
      </c>
      <c r="G162" s="19">
        <v>612</v>
      </c>
      <c r="H162" s="32"/>
      <c r="I162" s="141">
        <f>I163</f>
        <v>37.5</v>
      </c>
      <c r="J162" s="141"/>
      <c r="K162" s="35">
        <f t="shared" si="7"/>
        <v>37.5</v>
      </c>
      <c r="L162" s="248"/>
      <c r="M162" s="35">
        <f t="shared" si="6"/>
        <v>37.5</v>
      </c>
    </row>
    <row r="163" spans="2:13" ht="12.75">
      <c r="B163" s="41" t="s">
        <v>580</v>
      </c>
      <c r="C163" s="93"/>
      <c r="D163" s="32" t="s">
        <v>548</v>
      </c>
      <c r="E163" s="32" t="s">
        <v>549</v>
      </c>
      <c r="F163" s="32" t="s">
        <v>125</v>
      </c>
      <c r="G163" s="19">
        <v>612</v>
      </c>
      <c r="H163" s="32">
        <v>2</v>
      </c>
      <c r="I163" s="141">
        <v>37.5</v>
      </c>
      <c r="J163" s="141"/>
      <c r="K163" s="35">
        <f t="shared" si="7"/>
        <v>37.5</v>
      </c>
      <c r="L163" s="248"/>
      <c r="M163" s="35">
        <f t="shared" si="6"/>
        <v>37.5</v>
      </c>
    </row>
    <row r="164" spans="2:13" ht="12.75">
      <c r="B164" s="41" t="s">
        <v>504</v>
      </c>
      <c r="C164" s="86"/>
      <c r="D164" s="32" t="s">
        <v>550</v>
      </c>
      <c r="E164" s="32"/>
      <c r="F164" s="32"/>
      <c r="G164" s="32"/>
      <c r="H164" s="32"/>
      <c r="I164" s="142">
        <f aca="true" t="shared" si="8" ref="I164:I169">I165</f>
        <v>2040</v>
      </c>
      <c r="J164" s="141"/>
      <c r="K164" s="35">
        <f t="shared" si="7"/>
        <v>2040</v>
      </c>
      <c r="L164" s="248">
        <f>L165+L171</f>
        <v>4880</v>
      </c>
      <c r="M164" s="35">
        <f t="shared" si="6"/>
        <v>6920</v>
      </c>
    </row>
    <row r="165" spans="2:13" ht="12.75">
      <c r="B165" s="41" t="s">
        <v>511</v>
      </c>
      <c r="C165" s="86"/>
      <c r="D165" s="32" t="s">
        <v>550</v>
      </c>
      <c r="E165" s="32" t="s">
        <v>551</v>
      </c>
      <c r="F165" s="32"/>
      <c r="G165" s="32"/>
      <c r="H165" s="32"/>
      <c r="I165" s="141">
        <f t="shared" si="8"/>
        <v>2040</v>
      </c>
      <c r="J165" s="141"/>
      <c r="K165" s="35">
        <f t="shared" si="7"/>
        <v>2040</v>
      </c>
      <c r="L165" s="248"/>
      <c r="M165" s="35">
        <f t="shared" si="6"/>
        <v>2040</v>
      </c>
    </row>
    <row r="166" spans="2:13" ht="12.75">
      <c r="B166" s="51" t="s">
        <v>582</v>
      </c>
      <c r="C166" s="87"/>
      <c r="D166" s="32" t="s">
        <v>550</v>
      </c>
      <c r="E166" s="32" t="s">
        <v>551</v>
      </c>
      <c r="F166" s="32" t="s">
        <v>583</v>
      </c>
      <c r="G166" s="32"/>
      <c r="H166" s="32"/>
      <c r="I166" s="141">
        <f t="shared" si="8"/>
        <v>2040</v>
      </c>
      <c r="J166" s="141"/>
      <c r="K166" s="35">
        <f t="shared" si="7"/>
        <v>2040</v>
      </c>
      <c r="L166" s="248"/>
      <c r="M166" s="35">
        <f t="shared" si="6"/>
        <v>2040</v>
      </c>
    </row>
    <row r="167" spans="2:13" ht="25.5">
      <c r="B167" s="41" t="s">
        <v>178</v>
      </c>
      <c r="C167" s="86"/>
      <c r="D167" s="32" t="s">
        <v>550</v>
      </c>
      <c r="E167" s="32" t="s">
        <v>551</v>
      </c>
      <c r="F167" s="32" t="s">
        <v>127</v>
      </c>
      <c r="G167" s="32"/>
      <c r="H167" s="32"/>
      <c r="I167" s="141">
        <f t="shared" si="8"/>
        <v>2040</v>
      </c>
      <c r="J167" s="141"/>
      <c r="K167" s="35">
        <f t="shared" si="7"/>
        <v>2040</v>
      </c>
      <c r="L167" s="248"/>
      <c r="M167" s="35">
        <f t="shared" si="6"/>
        <v>2040</v>
      </c>
    </row>
    <row r="168" spans="2:13" ht="12.75">
      <c r="B168" s="41" t="s">
        <v>84</v>
      </c>
      <c r="C168" s="86"/>
      <c r="D168" s="32" t="s">
        <v>550</v>
      </c>
      <c r="E168" s="32" t="s">
        <v>551</v>
      </c>
      <c r="F168" s="32" t="s">
        <v>127</v>
      </c>
      <c r="G168" s="32" t="s">
        <v>128</v>
      </c>
      <c r="H168" s="32"/>
      <c r="I168" s="141">
        <f t="shared" si="8"/>
        <v>2040</v>
      </c>
      <c r="J168" s="141"/>
      <c r="K168" s="35">
        <f t="shared" si="7"/>
        <v>2040</v>
      </c>
      <c r="L168" s="248"/>
      <c r="M168" s="35">
        <f t="shared" si="6"/>
        <v>2040</v>
      </c>
    </row>
    <row r="169" spans="2:13" ht="12.75">
      <c r="B169" s="41" t="s">
        <v>317</v>
      </c>
      <c r="C169" s="86"/>
      <c r="D169" s="32" t="s">
        <v>550</v>
      </c>
      <c r="E169" s="32" t="s">
        <v>551</v>
      </c>
      <c r="F169" s="32" t="s">
        <v>127</v>
      </c>
      <c r="G169" s="32" t="s">
        <v>316</v>
      </c>
      <c r="H169" s="32"/>
      <c r="I169" s="141">
        <f t="shared" si="8"/>
        <v>2040</v>
      </c>
      <c r="J169" s="141"/>
      <c r="K169" s="35">
        <f t="shared" si="7"/>
        <v>2040</v>
      </c>
      <c r="L169" s="248"/>
      <c r="M169" s="35">
        <f t="shared" si="6"/>
        <v>2040</v>
      </c>
    </row>
    <row r="170" spans="2:13" ht="12.75">
      <c r="B170" s="41" t="s">
        <v>580</v>
      </c>
      <c r="C170" s="92"/>
      <c r="D170" s="32" t="s">
        <v>550</v>
      </c>
      <c r="E170" s="32" t="s">
        <v>551</v>
      </c>
      <c r="F170" s="32" t="s">
        <v>127</v>
      </c>
      <c r="G170" s="32" t="s">
        <v>316</v>
      </c>
      <c r="H170" s="32">
        <v>2</v>
      </c>
      <c r="I170" s="142">
        <v>2040</v>
      </c>
      <c r="J170" s="141"/>
      <c r="K170" s="35">
        <f t="shared" si="7"/>
        <v>2040</v>
      </c>
      <c r="L170" s="248"/>
      <c r="M170" s="35">
        <f t="shared" si="6"/>
        <v>2040</v>
      </c>
    </row>
    <row r="171" spans="2:13" ht="12.75">
      <c r="B171" s="41" t="s">
        <v>505</v>
      </c>
      <c r="C171" s="86"/>
      <c r="D171" s="32" t="s">
        <v>550</v>
      </c>
      <c r="E171" s="32" t="s">
        <v>552</v>
      </c>
      <c r="F171" s="32"/>
      <c r="G171" s="32"/>
      <c r="H171" s="32"/>
      <c r="I171" s="142"/>
      <c r="J171" s="141"/>
      <c r="K171" s="35"/>
      <c r="L171" s="248">
        <f>L172</f>
        <v>4880</v>
      </c>
      <c r="M171" s="35">
        <f aca="true" t="shared" si="9" ref="M171:M180">K171+L171</f>
        <v>4880</v>
      </c>
    </row>
    <row r="172" spans="2:13" ht="12.75">
      <c r="B172" s="51" t="s">
        <v>582</v>
      </c>
      <c r="C172" s="87"/>
      <c r="D172" s="32" t="s">
        <v>550</v>
      </c>
      <c r="E172" s="32" t="s">
        <v>552</v>
      </c>
      <c r="F172" s="85" t="s">
        <v>583</v>
      </c>
      <c r="G172" s="32"/>
      <c r="H172" s="32"/>
      <c r="I172" s="142"/>
      <c r="J172" s="141"/>
      <c r="K172" s="35"/>
      <c r="L172" s="248">
        <f>L177+L173</f>
        <v>4880</v>
      </c>
      <c r="M172" s="35">
        <f t="shared" si="9"/>
        <v>4880</v>
      </c>
    </row>
    <row r="173" spans="2:13" ht="38.25">
      <c r="B173" s="247" t="s">
        <v>296</v>
      </c>
      <c r="C173" s="87"/>
      <c r="D173" s="32" t="s">
        <v>550</v>
      </c>
      <c r="E173" s="32" t="s">
        <v>552</v>
      </c>
      <c r="F173" s="79" t="s">
        <v>295</v>
      </c>
      <c r="G173" s="32"/>
      <c r="H173" s="32"/>
      <c r="I173" s="142"/>
      <c r="J173" s="141"/>
      <c r="K173" s="35"/>
      <c r="L173" s="248">
        <f>L174</f>
        <v>4865</v>
      </c>
      <c r="M173" s="35">
        <f>K173+L173</f>
        <v>4865</v>
      </c>
    </row>
    <row r="174" spans="2:13" ht="12.75">
      <c r="B174" s="51" t="s">
        <v>84</v>
      </c>
      <c r="C174" s="87"/>
      <c r="D174" s="32" t="s">
        <v>550</v>
      </c>
      <c r="E174" s="32" t="s">
        <v>552</v>
      </c>
      <c r="F174" s="79" t="s">
        <v>295</v>
      </c>
      <c r="G174" s="32" t="s">
        <v>128</v>
      </c>
      <c r="H174" s="32"/>
      <c r="I174" s="142"/>
      <c r="J174" s="141"/>
      <c r="K174" s="35"/>
      <c r="L174" s="248">
        <f>L175</f>
        <v>4865</v>
      </c>
      <c r="M174" s="35">
        <f>K174+L174</f>
        <v>4865</v>
      </c>
    </row>
    <row r="175" spans="2:13" ht="12.75">
      <c r="B175" s="51" t="s">
        <v>317</v>
      </c>
      <c r="C175" s="87"/>
      <c r="D175" s="32" t="s">
        <v>550</v>
      </c>
      <c r="E175" s="32" t="s">
        <v>552</v>
      </c>
      <c r="F175" s="79" t="s">
        <v>295</v>
      </c>
      <c r="G175" s="32" t="s">
        <v>316</v>
      </c>
      <c r="H175" s="32"/>
      <c r="I175" s="142"/>
      <c r="J175" s="141"/>
      <c r="K175" s="35"/>
      <c r="L175" s="248">
        <f>L176</f>
        <v>4865</v>
      </c>
      <c r="M175" s="35">
        <f>K175+L175</f>
        <v>4865</v>
      </c>
    </row>
    <row r="176" spans="2:13" ht="12.75">
      <c r="B176" s="51" t="s">
        <v>559</v>
      </c>
      <c r="C176" s="87"/>
      <c r="D176" s="32" t="s">
        <v>550</v>
      </c>
      <c r="E176" s="32" t="s">
        <v>552</v>
      </c>
      <c r="F176" s="79" t="s">
        <v>295</v>
      </c>
      <c r="G176" s="32" t="s">
        <v>316</v>
      </c>
      <c r="H176" s="32" t="s">
        <v>572</v>
      </c>
      <c r="I176" s="142"/>
      <c r="J176" s="141"/>
      <c r="K176" s="35"/>
      <c r="L176" s="248">
        <v>4865</v>
      </c>
      <c r="M176" s="35">
        <f>K176+L176</f>
        <v>4865</v>
      </c>
    </row>
    <row r="177" spans="2:13" ht="12.75">
      <c r="B177" s="51" t="s">
        <v>165</v>
      </c>
      <c r="C177" s="93"/>
      <c r="D177" s="32" t="s">
        <v>550</v>
      </c>
      <c r="E177" s="32" t="s">
        <v>552</v>
      </c>
      <c r="F177" s="52" t="s">
        <v>422</v>
      </c>
      <c r="G177" s="32"/>
      <c r="H177" s="93"/>
      <c r="I177" s="142"/>
      <c r="J177" s="141"/>
      <c r="K177" s="35"/>
      <c r="L177" s="248">
        <f>L178</f>
        <v>15</v>
      </c>
      <c r="M177" s="35">
        <f t="shared" si="9"/>
        <v>15</v>
      </c>
    </row>
    <row r="178" spans="2:13" ht="12.75">
      <c r="B178" s="51" t="s">
        <v>597</v>
      </c>
      <c r="C178" s="93"/>
      <c r="D178" s="32" t="s">
        <v>550</v>
      </c>
      <c r="E178" s="32" t="s">
        <v>552</v>
      </c>
      <c r="F178" s="52" t="s">
        <v>422</v>
      </c>
      <c r="G178" s="32" t="s">
        <v>282</v>
      </c>
      <c r="H178" s="93"/>
      <c r="I178" s="142"/>
      <c r="J178" s="141"/>
      <c r="K178" s="35"/>
      <c r="L178" s="248">
        <f>L179</f>
        <v>15</v>
      </c>
      <c r="M178" s="35">
        <f t="shared" si="9"/>
        <v>15</v>
      </c>
    </row>
    <row r="179" spans="2:13" ht="12.75">
      <c r="B179" s="51" t="s">
        <v>435</v>
      </c>
      <c r="C179" s="93"/>
      <c r="D179" s="32" t="s">
        <v>550</v>
      </c>
      <c r="E179" s="32" t="s">
        <v>552</v>
      </c>
      <c r="F179" s="52" t="s">
        <v>422</v>
      </c>
      <c r="G179" s="32" t="s">
        <v>436</v>
      </c>
      <c r="H179" s="93"/>
      <c r="I179" s="142"/>
      <c r="J179" s="141"/>
      <c r="K179" s="35"/>
      <c r="L179" s="248">
        <f>L180</f>
        <v>15</v>
      </c>
      <c r="M179" s="35">
        <f t="shared" si="9"/>
        <v>15</v>
      </c>
    </row>
    <row r="180" spans="2:13" ht="12.75">
      <c r="B180" s="41" t="s">
        <v>580</v>
      </c>
      <c r="C180" s="93"/>
      <c r="D180" s="32" t="s">
        <v>550</v>
      </c>
      <c r="E180" s="32" t="s">
        <v>552</v>
      </c>
      <c r="F180" s="52" t="s">
        <v>422</v>
      </c>
      <c r="G180" s="32" t="s">
        <v>436</v>
      </c>
      <c r="H180" s="311">
        <v>2</v>
      </c>
      <c r="I180" s="142"/>
      <c r="J180" s="141"/>
      <c r="K180" s="35"/>
      <c r="L180" s="248">
        <v>15</v>
      </c>
      <c r="M180" s="35">
        <f t="shared" si="9"/>
        <v>15</v>
      </c>
    </row>
    <row r="181" spans="2:13" ht="12.75">
      <c r="B181" s="61" t="s">
        <v>263</v>
      </c>
      <c r="C181" s="88" t="s">
        <v>264</v>
      </c>
      <c r="D181" s="32"/>
      <c r="E181" s="32"/>
      <c r="F181" s="32"/>
      <c r="G181" s="32"/>
      <c r="H181" s="32"/>
      <c r="I181" s="140">
        <f>I183</f>
        <v>1506.6</v>
      </c>
      <c r="J181" s="140">
        <f>J183</f>
        <v>38.2</v>
      </c>
      <c r="K181" s="33">
        <f t="shared" si="7"/>
        <v>1544.8</v>
      </c>
      <c r="L181" s="250"/>
      <c r="M181" s="33">
        <f t="shared" si="6"/>
        <v>1544.8</v>
      </c>
    </row>
    <row r="182" spans="2:13" ht="12.75">
      <c r="B182" s="51" t="s">
        <v>580</v>
      </c>
      <c r="C182" s="83"/>
      <c r="D182" s="31"/>
      <c r="E182" s="32"/>
      <c r="F182" s="32"/>
      <c r="G182" s="32"/>
      <c r="H182" s="19">
        <v>2</v>
      </c>
      <c r="I182" s="141">
        <f>I189+I195+I199+I202+I211+I214+I217+I223</f>
        <v>1506.6</v>
      </c>
      <c r="J182" s="141">
        <f>J189+J195+J199+J202+J205+J211</f>
        <v>38.199999999999996</v>
      </c>
      <c r="K182" s="35">
        <f t="shared" si="7"/>
        <v>1544.8</v>
      </c>
      <c r="L182" s="248"/>
      <c r="M182" s="35">
        <f t="shared" si="6"/>
        <v>1544.8</v>
      </c>
    </row>
    <row r="183" spans="2:13" ht="12.75">
      <c r="B183" s="41" t="s">
        <v>490</v>
      </c>
      <c r="C183" s="83"/>
      <c r="D183" s="32" t="s">
        <v>532</v>
      </c>
      <c r="E183" s="32"/>
      <c r="F183" s="32"/>
      <c r="G183" s="32"/>
      <c r="H183" s="19"/>
      <c r="I183" s="141">
        <f>I184+I190+I206+I218</f>
        <v>1506.6</v>
      </c>
      <c r="J183" s="141">
        <f>J184+J190+J206+J218</f>
        <v>38.2</v>
      </c>
      <c r="K183" s="35">
        <f t="shared" si="7"/>
        <v>1544.8</v>
      </c>
      <c r="L183" s="248"/>
      <c r="M183" s="35">
        <f t="shared" si="6"/>
        <v>1544.8</v>
      </c>
    </row>
    <row r="184" spans="2:13" ht="12.75">
      <c r="B184" s="41" t="s">
        <v>213</v>
      </c>
      <c r="C184" s="86"/>
      <c r="D184" s="32" t="s">
        <v>532</v>
      </c>
      <c r="E184" s="32" t="s">
        <v>533</v>
      </c>
      <c r="F184" s="32"/>
      <c r="G184" s="32"/>
      <c r="H184" s="32"/>
      <c r="I184" s="141">
        <f aca="true" t="shared" si="10" ref="I184:J188">I185</f>
        <v>807.6</v>
      </c>
      <c r="J184" s="141">
        <f t="shared" si="10"/>
        <v>21.2</v>
      </c>
      <c r="K184" s="35">
        <f t="shared" si="7"/>
        <v>828.8000000000001</v>
      </c>
      <c r="L184" s="248"/>
      <c r="M184" s="35">
        <f t="shared" si="6"/>
        <v>828.8000000000001</v>
      </c>
    </row>
    <row r="185" spans="2:13" ht="12.75">
      <c r="B185" s="51" t="s">
        <v>582</v>
      </c>
      <c r="C185" s="87"/>
      <c r="D185" s="32" t="s">
        <v>532</v>
      </c>
      <c r="E185" s="32" t="s">
        <v>533</v>
      </c>
      <c r="F185" s="32" t="s">
        <v>583</v>
      </c>
      <c r="G185" s="32"/>
      <c r="H185" s="32"/>
      <c r="I185" s="141">
        <f t="shared" si="10"/>
        <v>807.6</v>
      </c>
      <c r="J185" s="141">
        <f t="shared" si="10"/>
        <v>21.2</v>
      </c>
      <c r="K185" s="35">
        <f t="shared" si="7"/>
        <v>828.8000000000001</v>
      </c>
      <c r="L185" s="248"/>
      <c r="M185" s="35">
        <f t="shared" si="6"/>
        <v>828.8000000000001</v>
      </c>
    </row>
    <row r="186" spans="2:13" ht="12.75">
      <c r="B186" s="41" t="s">
        <v>163</v>
      </c>
      <c r="C186" s="86"/>
      <c r="D186" s="32" t="s">
        <v>532</v>
      </c>
      <c r="E186" s="32" t="s">
        <v>533</v>
      </c>
      <c r="F186" s="32" t="s">
        <v>584</v>
      </c>
      <c r="G186" s="32"/>
      <c r="H186" s="32"/>
      <c r="I186" s="141">
        <f t="shared" si="10"/>
        <v>807.6</v>
      </c>
      <c r="J186" s="141">
        <f t="shared" si="10"/>
        <v>21.2</v>
      </c>
      <c r="K186" s="35">
        <f t="shared" si="7"/>
        <v>828.8000000000001</v>
      </c>
      <c r="L186" s="248"/>
      <c r="M186" s="35">
        <f t="shared" si="6"/>
        <v>828.8000000000001</v>
      </c>
    </row>
    <row r="187" spans="2:13" ht="25.5">
      <c r="B187" s="41" t="s">
        <v>585</v>
      </c>
      <c r="C187" s="86"/>
      <c r="D187" s="32" t="s">
        <v>532</v>
      </c>
      <c r="E187" s="32" t="s">
        <v>533</v>
      </c>
      <c r="F187" s="32" t="s">
        <v>584</v>
      </c>
      <c r="G187" s="32" t="s">
        <v>396</v>
      </c>
      <c r="H187" s="32"/>
      <c r="I187" s="141">
        <f t="shared" si="10"/>
        <v>807.6</v>
      </c>
      <c r="J187" s="141">
        <f t="shared" si="10"/>
        <v>21.2</v>
      </c>
      <c r="K187" s="35">
        <f t="shared" si="7"/>
        <v>828.8000000000001</v>
      </c>
      <c r="L187" s="248"/>
      <c r="M187" s="35">
        <f t="shared" si="6"/>
        <v>828.8000000000001</v>
      </c>
    </row>
    <row r="188" spans="2:13" ht="12.75">
      <c r="B188" s="41" t="s">
        <v>586</v>
      </c>
      <c r="C188" s="86"/>
      <c r="D188" s="32" t="s">
        <v>532</v>
      </c>
      <c r="E188" s="32" t="s">
        <v>533</v>
      </c>
      <c r="F188" s="32" t="s">
        <v>584</v>
      </c>
      <c r="G188" s="32" t="s">
        <v>587</v>
      </c>
      <c r="H188" s="32"/>
      <c r="I188" s="141">
        <f t="shared" si="10"/>
        <v>807.6</v>
      </c>
      <c r="J188" s="141">
        <f t="shared" si="10"/>
        <v>21.2</v>
      </c>
      <c r="K188" s="35">
        <f t="shared" si="7"/>
        <v>828.8000000000001</v>
      </c>
      <c r="L188" s="248"/>
      <c r="M188" s="35">
        <f t="shared" si="6"/>
        <v>828.8000000000001</v>
      </c>
    </row>
    <row r="189" spans="2:13" ht="12.75">
      <c r="B189" s="41" t="s">
        <v>580</v>
      </c>
      <c r="C189" s="86"/>
      <c r="D189" s="32" t="s">
        <v>532</v>
      </c>
      <c r="E189" s="32" t="s">
        <v>533</v>
      </c>
      <c r="F189" s="32" t="s">
        <v>584</v>
      </c>
      <c r="G189" s="32" t="s">
        <v>587</v>
      </c>
      <c r="H189" s="32">
        <v>2</v>
      </c>
      <c r="I189" s="141">
        <v>807.6</v>
      </c>
      <c r="J189" s="141">
        <v>21.2</v>
      </c>
      <c r="K189" s="35">
        <f t="shared" si="7"/>
        <v>828.8000000000001</v>
      </c>
      <c r="L189" s="248"/>
      <c r="M189" s="35">
        <f t="shared" si="6"/>
        <v>828.8000000000001</v>
      </c>
    </row>
    <row r="190" spans="2:13" ht="25.5">
      <c r="B190" s="51" t="s">
        <v>588</v>
      </c>
      <c r="C190" s="84"/>
      <c r="D190" s="32" t="s">
        <v>532</v>
      </c>
      <c r="E190" s="32" t="s">
        <v>534</v>
      </c>
      <c r="F190" s="85"/>
      <c r="G190" s="32"/>
      <c r="H190" s="32"/>
      <c r="I190" s="141">
        <f>I191</f>
        <v>330.6</v>
      </c>
      <c r="J190" s="141">
        <f>J191</f>
        <v>8.600000000000001</v>
      </c>
      <c r="K190" s="35">
        <f t="shared" si="7"/>
        <v>339.20000000000005</v>
      </c>
      <c r="L190" s="248"/>
      <c r="M190" s="35">
        <f t="shared" si="6"/>
        <v>339.20000000000005</v>
      </c>
    </row>
    <row r="191" spans="2:13" ht="12.75">
      <c r="B191" s="51" t="s">
        <v>582</v>
      </c>
      <c r="C191" s="84"/>
      <c r="D191" s="32" t="s">
        <v>532</v>
      </c>
      <c r="E191" s="32" t="s">
        <v>534</v>
      </c>
      <c r="F191" s="85" t="s">
        <v>583</v>
      </c>
      <c r="G191" s="32"/>
      <c r="H191" s="32"/>
      <c r="I191" s="141">
        <f>I192+I196</f>
        <v>330.6</v>
      </c>
      <c r="J191" s="141">
        <f>J192+J196</f>
        <v>8.600000000000001</v>
      </c>
      <c r="K191" s="35">
        <f t="shared" si="7"/>
        <v>339.20000000000005</v>
      </c>
      <c r="L191" s="248"/>
      <c r="M191" s="35">
        <f t="shared" si="6"/>
        <v>339.20000000000005</v>
      </c>
    </row>
    <row r="192" spans="2:13" ht="12.75">
      <c r="B192" s="41" t="s">
        <v>462</v>
      </c>
      <c r="C192" s="86"/>
      <c r="D192" s="32" t="s">
        <v>532</v>
      </c>
      <c r="E192" s="32" t="s">
        <v>534</v>
      </c>
      <c r="F192" s="85" t="s">
        <v>589</v>
      </c>
      <c r="G192" s="32"/>
      <c r="H192" s="32"/>
      <c r="I192" s="141">
        <f aca="true" t="shared" si="11" ref="I192:J194">I193</f>
        <v>76.2</v>
      </c>
      <c r="J192" s="141">
        <f t="shared" si="11"/>
        <v>2.2</v>
      </c>
      <c r="K192" s="35">
        <f t="shared" si="7"/>
        <v>78.4</v>
      </c>
      <c r="L192" s="248"/>
      <c r="M192" s="35">
        <f t="shared" si="6"/>
        <v>78.4</v>
      </c>
    </row>
    <row r="193" spans="2:13" ht="25.5">
      <c r="B193" s="41" t="s">
        <v>585</v>
      </c>
      <c r="C193" s="86"/>
      <c r="D193" s="32" t="s">
        <v>532</v>
      </c>
      <c r="E193" s="32" t="s">
        <v>534</v>
      </c>
      <c r="F193" s="85" t="s">
        <v>589</v>
      </c>
      <c r="G193" s="32" t="s">
        <v>396</v>
      </c>
      <c r="H193" s="32"/>
      <c r="I193" s="141">
        <f t="shared" si="11"/>
        <v>76.2</v>
      </c>
      <c r="J193" s="141">
        <f t="shared" si="11"/>
        <v>2.2</v>
      </c>
      <c r="K193" s="35">
        <f t="shared" si="7"/>
        <v>78.4</v>
      </c>
      <c r="L193" s="248"/>
      <c r="M193" s="35">
        <f t="shared" si="6"/>
        <v>78.4</v>
      </c>
    </row>
    <row r="194" spans="2:13" ht="12.75">
      <c r="B194" s="41" t="s">
        <v>586</v>
      </c>
      <c r="C194" s="86"/>
      <c r="D194" s="32" t="s">
        <v>532</v>
      </c>
      <c r="E194" s="32" t="s">
        <v>534</v>
      </c>
      <c r="F194" s="85" t="s">
        <v>589</v>
      </c>
      <c r="G194" s="32" t="s">
        <v>587</v>
      </c>
      <c r="H194" s="32"/>
      <c r="I194" s="141">
        <f t="shared" si="11"/>
        <v>76.2</v>
      </c>
      <c r="J194" s="141">
        <f t="shared" si="11"/>
        <v>2.2</v>
      </c>
      <c r="K194" s="35">
        <f t="shared" si="7"/>
        <v>78.4</v>
      </c>
      <c r="L194" s="248"/>
      <c r="M194" s="35">
        <f t="shared" si="6"/>
        <v>78.4</v>
      </c>
    </row>
    <row r="195" spans="2:13" ht="12.75">
      <c r="B195" s="41" t="s">
        <v>580</v>
      </c>
      <c r="C195" s="86"/>
      <c r="D195" s="32" t="s">
        <v>532</v>
      </c>
      <c r="E195" s="32" t="s">
        <v>534</v>
      </c>
      <c r="F195" s="85" t="s">
        <v>589</v>
      </c>
      <c r="G195" s="32" t="s">
        <v>587</v>
      </c>
      <c r="H195" s="32">
        <v>2</v>
      </c>
      <c r="I195" s="141">
        <v>76.2</v>
      </c>
      <c r="J195" s="141">
        <v>2.2</v>
      </c>
      <c r="K195" s="35">
        <f t="shared" si="7"/>
        <v>78.4</v>
      </c>
      <c r="L195" s="248"/>
      <c r="M195" s="35">
        <f t="shared" si="6"/>
        <v>78.4</v>
      </c>
    </row>
    <row r="196" spans="2:13" ht="12.75">
      <c r="B196" s="41" t="s">
        <v>590</v>
      </c>
      <c r="C196" s="86"/>
      <c r="D196" s="32" t="s">
        <v>532</v>
      </c>
      <c r="E196" s="32" t="s">
        <v>534</v>
      </c>
      <c r="F196" s="85" t="s">
        <v>591</v>
      </c>
      <c r="G196" s="32"/>
      <c r="H196" s="32"/>
      <c r="I196" s="141">
        <f>I197+I200</f>
        <v>254.4</v>
      </c>
      <c r="J196" s="141">
        <f>J197+J200+J204</f>
        <v>6.4</v>
      </c>
      <c r="K196" s="35">
        <f t="shared" si="7"/>
        <v>260.8</v>
      </c>
      <c r="L196" s="248"/>
      <c r="M196" s="35">
        <f t="shared" si="6"/>
        <v>260.8</v>
      </c>
    </row>
    <row r="197" spans="2:13" ht="25.5">
      <c r="B197" s="41" t="s">
        <v>585</v>
      </c>
      <c r="C197" s="86"/>
      <c r="D197" s="32" t="s">
        <v>532</v>
      </c>
      <c r="E197" s="32" t="s">
        <v>534</v>
      </c>
      <c r="F197" s="85" t="s">
        <v>591</v>
      </c>
      <c r="G197" s="32" t="s">
        <v>396</v>
      </c>
      <c r="H197" s="32"/>
      <c r="I197" s="141">
        <f>I198</f>
        <v>235.9</v>
      </c>
      <c r="J197" s="141">
        <f>J198</f>
        <v>6.4</v>
      </c>
      <c r="K197" s="35">
        <f t="shared" si="7"/>
        <v>242.3</v>
      </c>
      <c r="L197" s="248"/>
      <c r="M197" s="35">
        <f t="shared" si="6"/>
        <v>242.3</v>
      </c>
    </row>
    <row r="198" spans="2:13" ht="12.75">
      <c r="B198" s="41" t="s">
        <v>586</v>
      </c>
      <c r="C198" s="86"/>
      <c r="D198" s="32" t="s">
        <v>532</v>
      </c>
      <c r="E198" s="32" t="s">
        <v>534</v>
      </c>
      <c r="F198" s="85" t="s">
        <v>591</v>
      </c>
      <c r="G198" s="32" t="s">
        <v>587</v>
      </c>
      <c r="H198" s="32"/>
      <c r="I198" s="141">
        <f>I199</f>
        <v>235.9</v>
      </c>
      <c r="J198" s="141">
        <f>J199</f>
        <v>6.4</v>
      </c>
      <c r="K198" s="35">
        <f t="shared" si="7"/>
        <v>242.3</v>
      </c>
      <c r="L198" s="248"/>
      <c r="M198" s="35">
        <f t="shared" si="6"/>
        <v>242.3</v>
      </c>
    </row>
    <row r="199" spans="2:13" ht="12.75">
      <c r="B199" s="41" t="s">
        <v>580</v>
      </c>
      <c r="C199" s="86"/>
      <c r="D199" s="32" t="s">
        <v>532</v>
      </c>
      <c r="E199" s="32" t="s">
        <v>534</v>
      </c>
      <c r="F199" s="85" t="s">
        <v>591</v>
      </c>
      <c r="G199" s="32" t="s">
        <v>587</v>
      </c>
      <c r="H199" s="32">
        <v>2</v>
      </c>
      <c r="I199" s="141">
        <v>235.9</v>
      </c>
      <c r="J199" s="141">
        <v>6.4</v>
      </c>
      <c r="K199" s="35">
        <f t="shared" si="7"/>
        <v>242.3</v>
      </c>
      <c r="L199" s="248"/>
      <c r="M199" s="35">
        <f t="shared" si="6"/>
        <v>242.3</v>
      </c>
    </row>
    <row r="200" spans="2:13" ht="12.75">
      <c r="B200" s="51" t="s">
        <v>592</v>
      </c>
      <c r="C200" s="84"/>
      <c r="D200" s="32" t="s">
        <v>532</v>
      </c>
      <c r="E200" s="32" t="s">
        <v>534</v>
      </c>
      <c r="F200" s="85" t="s">
        <v>591</v>
      </c>
      <c r="G200" s="32" t="s">
        <v>593</v>
      </c>
      <c r="H200" s="32"/>
      <c r="I200" s="141">
        <f>I201</f>
        <v>18.5</v>
      </c>
      <c r="J200" s="141">
        <f>J201</f>
        <v>-1</v>
      </c>
      <c r="K200" s="35">
        <f t="shared" si="7"/>
        <v>17.5</v>
      </c>
      <c r="L200" s="248"/>
      <c r="M200" s="35">
        <f t="shared" si="6"/>
        <v>17.5</v>
      </c>
    </row>
    <row r="201" spans="2:13" ht="12.75">
      <c r="B201" s="51" t="s">
        <v>594</v>
      </c>
      <c r="C201" s="84"/>
      <c r="D201" s="32" t="s">
        <v>532</v>
      </c>
      <c r="E201" s="32" t="s">
        <v>534</v>
      </c>
      <c r="F201" s="85" t="s">
        <v>591</v>
      </c>
      <c r="G201" s="32" t="s">
        <v>595</v>
      </c>
      <c r="H201" s="32"/>
      <c r="I201" s="141">
        <f>I202</f>
        <v>18.5</v>
      </c>
      <c r="J201" s="141">
        <f>J202</f>
        <v>-1</v>
      </c>
      <c r="K201" s="35">
        <f t="shared" si="7"/>
        <v>17.5</v>
      </c>
      <c r="L201" s="248"/>
      <c r="M201" s="35">
        <f t="shared" si="6"/>
        <v>17.5</v>
      </c>
    </row>
    <row r="202" spans="2:13" ht="12.75">
      <c r="B202" s="41" t="s">
        <v>580</v>
      </c>
      <c r="C202" s="86"/>
      <c r="D202" s="32" t="s">
        <v>532</v>
      </c>
      <c r="E202" s="32" t="s">
        <v>534</v>
      </c>
      <c r="F202" s="85" t="s">
        <v>591</v>
      </c>
      <c r="G202" s="32" t="s">
        <v>595</v>
      </c>
      <c r="H202" s="32">
        <v>2</v>
      </c>
      <c r="I202" s="141">
        <v>18.5</v>
      </c>
      <c r="J202" s="141">
        <v>-1</v>
      </c>
      <c r="K202" s="35">
        <f t="shared" si="7"/>
        <v>17.5</v>
      </c>
      <c r="L202" s="248"/>
      <c r="M202" s="35">
        <f t="shared" si="6"/>
        <v>17.5</v>
      </c>
    </row>
    <row r="203" spans="2:13" ht="12.75">
      <c r="B203" s="51" t="s">
        <v>597</v>
      </c>
      <c r="C203" s="86"/>
      <c r="D203" s="32" t="s">
        <v>532</v>
      </c>
      <c r="E203" s="32" t="s">
        <v>534</v>
      </c>
      <c r="F203" s="85" t="s">
        <v>591</v>
      </c>
      <c r="G203" s="32" t="s">
        <v>282</v>
      </c>
      <c r="H203" s="32"/>
      <c r="I203" s="141"/>
      <c r="J203" s="141">
        <f>J204</f>
        <v>1</v>
      </c>
      <c r="K203" s="35">
        <f t="shared" si="7"/>
        <v>1</v>
      </c>
      <c r="L203" s="248"/>
      <c r="M203" s="35">
        <f t="shared" si="6"/>
        <v>1</v>
      </c>
    </row>
    <row r="204" spans="2:13" ht="12.75">
      <c r="B204" s="51" t="s">
        <v>598</v>
      </c>
      <c r="C204" s="86"/>
      <c r="D204" s="32" t="s">
        <v>532</v>
      </c>
      <c r="E204" s="32" t="s">
        <v>534</v>
      </c>
      <c r="F204" s="85" t="s">
        <v>591</v>
      </c>
      <c r="G204" s="32" t="s">
        <v>599</v>
      </c>
      <c r="H204" s="32"/>
      <c r="I204" s="141"/>
      <c r="J204" s="141">
        <f>J205</f>
        <v>1</v>
      </c>
      <c r="K204" s="35">
        <f t="shared" si="7"/>
        <v>1</v>
      </c>
      <c r="L204" s="248"/>
      <c r="M204" s="35">
        <f t="shared" si="6"/>
        <v>1</v>
      </c>
    </row>
    <row r="205" spans="2:13" ht="12.75">
      <c r="B205" s="41" t="s">
        <v>580</v>
      </c>
      <c r="C205" s="86"/>
      <c r="D205" s="32" t="s">
        <v>532</v>
      </c>
      <c r="E205" s="32" t="s">
        <v>534</v>
      </c>
      <c r="F205" s="85" t="s">
        <v>591</v>
      </c>
      <c r="G205" s="32" t="s">
        <v>599</v>
      </c>
      <c r="H205" s="32" t="s">
        <v>569</v>
      </c>
      <c r="I205" s="141"/>
      <c r="J205" s="141">
        <v>1</v>
      </c>
      <c r="K205" s="35">
        <f t="shared" si="7"/>
        <v>1</v>
      </c>
      <c r="L205" s="248"/>
      <c r="M205" s="35">
        <f t="shared" si="6"/>
        <v>1</v>
      </c>
    </row>
    <row r="206" spans="2:13" ht="25.5">
      <c r="B206" s="51" t="s">
        <v>214</v>
      </c>
      <c r="C206" s="87"/>
      <c r="D206" s="32" t="s">
        <v>532</v>
      </c>
      <c r="E206" s="32" t="s">
        <v>536</v>
      </c>
      <c r="F206" s="32"/>
      <c r="G206" s="32"/>
      <c r="H206" s="32"/>
      <c r="I206" s="141">
        <f>I207</f>
        <v>322.30000000000007</v>
      </c>
      <c r="J206" s="141">
        <f>J207</f>
        <v>8.4</v>
      </c>
      <c r="K206" s="35">
        <f t="shared" si="7"/>
        <v>330.70000000000005</v>
      </c>
      <c r="L206" s="248"/>
      <c r="M206" s="35">
        <f t="shared" si="6"/>
        <v>330.70000000000005</v>
      </c>
    </row>
    <row r="207" spans="2:13" ht="12.75">
      <c r="B207" s="41" t="s">
        <v>582</v>
      </c>
      <c r="C207" s="86"/>
      <c r="D207" s="32" t="s">
        <v>532</v>
      </c>
      <c r="E207" s="32" t="s">
        <v>536</v>
      </c>
      <c r="F207" s="85" t="s">
        <v>583</v>
      </c>
      <c r="G207" s="32"/>
      <c r="H207" s="32"/>
      <c r="I207" s="141">
        <f>I208</f>
        <v>322.30000000000007</v>
      </c>
      <c r="J207" s="141">
        <f>J208</f>
        <v>8.4</v>
      </c>
      <c r="K207" s="35">
        <f t="shared" si="7"/>
        <v>330.70000000000005</v>
      </c>
      <c r="L207" s="248"/>
      <c r="M207" s="35">
        <f t="shared" si="6"/>
        <v>330.70000000000005</v>
      </c>
    </row>
    <row r="208" spans="2:13" ht="12.75">
      <c r="B208" s="41" t="s">
        <v>590</v>
      </c>
      <c r="C208" s="86"/>
      <c r="D208" s="32" t="s">
        <v>532</v>
      </c>
      <c r="E208" s="32" t="s">
        <v>536</v>
      </c>
      <c r="F208" s="85" t="s">
        <v>591</v>
      </c>
      <c r="G208" s="32"/>
      <c r="H208" s="32"/>
      <c r="I208" s="141">
        <f>I209+I212+I215</f>
        <v>322.30000000000007</v>
      </c>
      <c r="J208" s="141">
        <f>J209</f>
        <v>8.4</v>
      </c>
      <c r="K208" s="35">
        <f t="shared" si="7"/>
        <v>330.70000000000005</v>
      </c>
      <c r="L208" s="248"/>
      <c r="M208" s="35">
        <f t="shared" si="6"/>
        <v>330.70000000000005</v>
      </c>
    </row>
    <row r="209" spans="2:13" ht="25.5">
      <c r="B209" s="41" t="s">
        <v>585</v>
      </c>
      <c r="C209" s="86"/>
      <c r="D209" s="32" t="s">
        <v>532</v>
      </c>
      <c r="E209" s="32" t="s">
        <v>536</v>
      </c>
      <c r="F209" s="85" t="s">
        <v>591</v>
      </c>
      <c r="G209" s="32" t="s">
        <v>396</v>
      </c>
      <c r="H209" s="32"/>
      <c r="I209" s="141">
        <f>I210</f>
        <v>312.1</v>
      </c>
      <c r="J209" s="141">
        <f>J210</f>
        <v>8.4</v>
      </c>
      <c r="K209" s="35">
        <f t="shared" si="7"/>
        <v>320.5</v>
      </c>
      <c r="L209" s="248"/>
      <c r="M209" s="35">
        <f t="shared" si="6"/>
        <v>320.5</v>
      </c>
    </row>
    <row r="210" spans="2:13" ht="12.75">
      <c r="B210" s="41" t="s">
        <v>586</v>
      </c>
      <c r="C210" s="86"/>
      <c r="D210" s="32" t="s">
        <v>532</v>
      </c>
      <c r="E210" s="32" t="s">
        <v>536</v>
      </c>
      <c r="F210" s="85" t="s">
        <v>591</v>
      </c>
      <c r="G210" s="32" t="s">
        <v>587</v>
      </c>
      <c r="H210" s="32"/>
      <c r="I210" s="141">
        <f>I211</f>
        <v>312.1</v>
      </c>
      <c r="J210" s="141">
        <f>J211</f>
        <v>8.4</v>
      </c>
      <c r="K210" s="35">
        <f t="shared" si="7"/>
        <v>320.5</v>
      </c>
      <c r="L210" s="248"/>
      <c r="M210" s="35">
        <f t="shared" si="6"/>
        <v>320.5</v>
      </c>
    </row>
    <row r="211" spans="2:13" ht="12.75">
      <c r="B211" s="41" t="s">
        <v>580</v>
      </c>
      <c r="C211" s="86"/>
      <c r="D211" s="32" t="s">
        <v>532</v>
      </c>
      <c r="E211" s="32" t="s">
        <v>536</v>
      </c>
      <c r="F211" s="85" t="s">
        <v>591</v>
      </c>
      <c r="G211" s="32" t="s">
        <v>587</v>
      </c>
      <c r="H211" s="32">
        <v>2</v>
      </c>
      <c r="I211" s="141">
        <v>312.1</v>
      </c>
      <c r="J211" s="141">
        <v>8.4</v>
      </c>
      <c r="K211" s="35">
        <f t="shared" si="7"/>
        <v>320.5</v>
      </c>
      <c r="L211" s="248"/>
      <c r="M211" s="35">
        <f t="shared" si="6"/>
        <v>320.5</v>
      </c>
    </row>
    <row r="212" spans="2:13" ht="12.75">
      <c r="B212" s="51" t="s">
        <v>592</v>
      </c>
      <c r="C212" s="84"/>
      <c r="D212" s="32" t="s">
        <v>532</v>
      </c>
      <c r="E212" s="32" t="s">
        <v>536</v>
      </c>
      <c r="F212" s="85" t="s">
        <v>591</v>
      </c>
      <c r="G212" s="32" t="s">
        <v>593</v>
      </c>
      <c r="H212" s="32"/>
      <c r="I212" s="141">
        <f>I213</f>
        <v>10.1</v>
      </c>
      <c r="J212" s="141"/>
      <c r="K212" s="35">
        <f t="shared" si="7"/>
        <v>10.1</v>
      </c>
      <c r="L212" s="248"/>
      <c r="M212" s="35">
        <f t="shared" si="6"/>
        <v>10.1</v>
      </c>
    </row>
    <row r="213" spans="2:13" ht="12.75">
      <c r="B213" s="51" t="s">
        <v>594</v>
      </c>
      <c r="C213" s="84"/>
      <c r="D213" s="32" t="s">
        <v>532</v>
      </c>
      <c r="E213" s="32" t="s">
        <v>536</v>
      </c>
      <c r="F213" s="85" t="s">
        <v>591</v>
      </c>
      <c r="G213" s="32" t="s">
        <v>595</v>
      </c>
      <c r="H213" s="32"/>
      <c r="I213" s="141">
        <f>I214</f>
        <v>10.1</v>
      </c>
      <c r="J213" s="141"/>
      <c r="K213" s="35">
        <f t="shared" si="7"/>
        <v>10.1</v>
      </c>
      <c r="L213" s="248"/>
      <c r="M213" s="35">
        <f t="shared" si="6"/>
        <v>10.1</v>
      </c>
    </row>
    <row r="214" spans="2:13" ht="12.75">
      <c r="B214" s="41" t="s">
        <v>580</v>
      </c>
      <c r="C214" s="86"/>
      <c r="D214" s="32" t="s">
        <v>532</v>
      </c>
      <c r="E214" s="32" t="s">
        <v>536</v>
      </c>
      <c r="F214" s="85" t="s">
        <v>591</v>
      </c>
      <c r="G214" s="32" t="s">
        <v>595</v>
      </c>
      <c r="H214" s="32">
        <v>2</v>
      </c>
      <c r="I214" s="141">
        <v>10.1</v>
      </c>
      <c r="J214" s="141"/>
      <c r="K214" s="35">
        <f t="shared" si="7"/>
        <v>10.1</v>
      </c>
      <c r="L214" s="248"/>
      <c r="M214" s="35">
        <f t="shared" si="6"/>
        <v>10.1</v>
      </c>
    </row>
    <row r="215" spans="2:13" ht="12.75">
      <c r="B215" s="51" t="s">
        <v>597</v>
      </c>
      <c r="C215" s="84"/>
      <c r="D215" s="32" t="s">
        <v>532</v>
      </c>
      <c r="E215" s="32" t="s">
        <v>536</v>
      </c>
      <c r="F215" s="85" t="s">
        <v>591</v>
      </c>
      <c r="G215" s="32" t="s">
        <v>282</v>
      </c>
      <c r="H215" s="32"/>
      <c r="I215" s="141">
        <f>I216</f>
        <v>0.1</v>
      </c>
      <c r="J215" s="141"/>
      <c r="K215" s="35">
        <f t="shared" si="7"/>
        <v>0.1</v>
      </c>
      <c r="L215" s="248"/>
      <c r="M215" s="35">
        <f t="shared" si="6"/>
        <v>0.1</v>
      </c>
    </row>
    <row r="216" spans="2:13" ht="12.75">
      <c r="B216" s="51" t="s">
        <v>598</v>
      </c>
      <c r="C216" s="84"/>
      <c r="D216" s="32" t="s">
        <v>532</v>
      </c>
      <c r="E216" s="32" t="s">
        <v>536</v>
      </c>
      <c r="F216" s="85" t="s">
        <v>591</v>
      </c>
      <c r="G216" s="32" t="s">
        <v>599</v>
      </c>
      <c r="H216" s="32"/>
      <c r="I216" s="142">
        <f>I217</f>
        <v>0.1</v>
      </c>
      <c r="J216" s="141"/>
      <c r="K216" s="35">
        <f t="shared" si="7"/>
        <v>0.1</v>
      </c>
      <c r="L216" s="248"/>
      <c r="M216" s="35">
        <f t="shared" si="6"/>
        <v>0.1</v>
      </c>
    </row>
    <row r="217" spans="2:13" ht="12.75">
      <c r="B217" s="41" t="s">
        <v>580</v>
      </c>
      <c r="C217" s="86"/>
      <c r="D217" s="32" t="s">
        <v>532</v>
      </c>
      <c r="E217" s="32" t="s">
        <v>536</v>
      </c>
      <c r="F217" s="85" t="s">
        <v>591</v>
      </c>
      <c r="G217" s="32" t="s">
        <v>599</v>
      </c>
      <c r="H217" s="32">
        <v>2</v>
      </c>
      <c r="I217" s="143">
        <v>0.1</v>
      </c>
      <c r="J217" s="141"/>
      <c r="K217" s="35">
        <f t="shared" si="7"/>
        <v>0.1</v>
      </c>
      <c r="L217" s="248"/>
      <c r="M217" s="35">
        <f t="shared" si="6"/>
        <v>0.1</v>
      </c>
    </row>
    <row r="218" spans="2:13" ht="12.75">
      <c r="B218" s="51" t="s">
        <v>492</v>
      </c>
      <c r="C218" s="84"/>
      <c r="D218" s="32" t="s">
        <v>532</v>
      </c>
      <c r="E218" s="32" t="s">
        <v>513</v>
      </c>
      <c r="F218" s="85"/>
      <c r="G218" s="32"/>
      <c r="H218" s="32"/>
      <c r="I218" s="143">
        <f>I219</f>
        <v>46.1</v>
      </c>
      <c r="J218" s="141"/>
      <c r="K218" s="35">
        <f t="shared" si="7"/>
        <v>46.1</v>
      </c>
      <c r="L218" s="248"/>
      <c r="M218" s="35">
        <f t="shared" si="6"/>
        <v>46.1</v>
      </c>
    </row>
    <row r="219" spans="2:13" ht="12.75">
      <c r="B219" s="51" t="s">
        <v>582</v>
      </c>
      <c r="C219" s="84"/>
      <c r="D219" s="32" t="s">
        <v>532</v>
      </c>
      <c r="E219" s="32" t="s">
        <v>513</v>
      </c>
      <c r="F219" s="85" t="s">
        <v>583</v>
      </c>
      <c r="G219" s="32"/>
      <c r="H219" s="32"/>
      <c r="I219" s="143">
        <f>I220</f>
        <v>46.1</v>
      </c>
      <c r="J219" s="141"/>
      <c r="K219" s="35">
        <f t="shared" si="7"/>
        <v>46.1</v>
      </c>
      <c r="L219" s="248"/>
      <c r="M219" s="35">
        <f t="shared" si="6"/>
        <v>46.1</v>
      </c>
    </row>
    <row r="220" spans="2:13" ht="12.75">
      <c r="B220" s="41" t="s">
        <v>167</v>
      </c>
      <c r="C220" s="84"/>
      <c r="D220" s="32" t="s">
        <v>532</v>
      </c>
      <c r="E220" s="32" t="s">
        <v>513</v>
      </c>
      <c r="F220" s="32" t="s">
        <v>607</v>
      </c>
      <c r="G220" s="32"/>
      <c r="H220" s="32"/>
      <c r="I220" s="143">
        <f>I221</f>
        <v>46.1</v>
      </c>
      <c r="J220" s="141"/>
      <c r="K220" s="35">
        <f t="shared" si="7"/>
        <v>46.1</v>
      </c>
      <c r="L220" s="248"/>
      <c r="M220" s="35">
        <f t="shared" si="6"/>
        <v>46.1</v>
      </c>
    </row>
    <row r="221" spans="2:13" ht="12.75">
      <c r="B221" s="51" t="s">
        <v>597</v>
      </c>
      <c r="C221" s="86"/>
      <c r="D221" s="32" t="s">
        <v>532</v>
      </c>
      <c r="E221" s="32" t="s">
        <v>513</v>
      </c>
      <c r="F221" s="32" t="s">
        <v>607</v>
      </c>
      <c r="G221" s="32" t="s">
        <v>282</v>
      </c>
      <c r="H221" s="32"/>
      <c r="I221" s="143">
        <f>I222</f>
        <v>46.1</v>
      </c>
      <c r="J221" s="141"/>
      <c r="K221" s="35">
        <f t="shared" si="7"/>
        <v>46.1</v>
      </c>
      <c r="L221" s="248"/>
      <c r="M221" s="35">
        <f aca="true" t="shared" si="12" ref="M221:M291">K221+L221</f>
        <v>46.1</v>
      </c>
    </row>
    <row r="222" spans="2:13" ht="12.75">
      <c r="B222" s="41" t="s">
        <v>608</v>
      </c>
      <c r="C222" s="86"/>
      <c r="D222" s="32" t="s">
        <v>532</v>
      </c>
      <c r="E222" s="32" t="s">
        <v>513</v>
      </c>
      <c r="F222" s="32" t="s">
        <v>607</v>
      </c>
      <c r="G222" s="32" t="s">
        <v>609</v>
      </c>
      <c r="H222" s="32"/>
      <c r="I222" s="141">
        <f>I223</f>
        <v>46.1</v>
      </c>
      <c r="J222" s="141"/>
      <c r="K222" s="35">
        <f t="shared" si="7"/>
        <v>46.1</v>
      </c>
      <c r="L222" s="248"/>
      <c r="M222" s="35">
        <f t="shared" si="12"/>
        <v>46.1</v>
      </c>
    </row>
    <row r="223" spans="2:13" ht="12.75">
      <c r="B223" s="41" t="s">
        <v>580</v>
      </c>
      <c r="C223" s="86"/>
      <c r="D223" s="32" t="s">
        <v>532</v>
      </c>
      <c r="E223" s="32" t="s">
        <v>513</v>
      </c>
      <c r="F223" s="32" t="s">
        <v>607</v>
      </c>
      <c r="G223" s="32" t="s">
        <v>609</v>
      </c>
      <c r="H223" s="32">
        <v>2</v>
      </c>
      <c r="I223" s="141">
        <v>46.1</v>
      </c>
      <c r="J223" s="141"/>
      <c r="K223" s="35">
        <f t="shared" si="7"/>
        <v>46.1</v>
      </c>
      <c r="L223" s="248"/>
      <c r="M223" s="35">
        <f t="shared" si="12"/>
        <v>46.1</v>
      </c>
    </row>
    <row r="224" spans="2:13" ht="12.75">
      <c r="B224" s="61" t="s">
        <v>286</v>
      </c>
      <c r="C224" s="88" t="s">
        <v>285</v>
      </c>
      <c r="D224" s="32"/>
      <c r="E224" s="32"/>
      <c r="F224" s="32"/>
      <c r="G224" s="32"/>
      <c r="H224" s="32"/>
      <c r="I224" s="140">
        <f>I228+I247+I275+I282</f>
        <v>12333.1</v>
      </c>
      <c r="J224" s="140">
        <f>J228+J247+J262+J275+J282+J254</f>
        <v>8756.8</v>
      </c>
      <c r="K224" s="33">
        <f t="shared" si="7"/>
        <v>21089.9</v>
      </c>
      <c r="L224" s="250">
        <f>L228+L247+L254+L262+L275+L282+L268</f>
        <v>-371.4</v>
      </c>
      <c r="M224" s="33">
        <f t="shared" si="12"/>
        <v>20718.5</v>
      </c>
    </row>
    <row r="225" spans="2:13" ht="12.75">
      <c r="B225" s="51" t="s">
        <v>580</v>
      </c>
      <c r="C225" s="83"/>
      <c r="D225" s="31"/>
      <c r="E225" s="32"/>
      <c r="F225" s="32"/>
      <c r="G225" s="32"/>
      <c r="H225" s="19">
        <v>2</v>
      </c>
      <c r="I225" s="141">
        <f>I234+I237+I240+I246+I281+I294</f>
        <v>3767</v>
      </c>
      <c r="J225" s="141">
        <f>J260+J294+J234+J237+J240</f>
        <v>-224.7</v>
      </c>
      <c r="K225" s="35">
        <f t="shared" si="7"/>
        <v>3542.3</v>
      </c>
      <c r="L225" s="248">
        <f>L234+L237+L240+L246+L281+L294</f>
        <v>-471.4</v>
      </c>
      <c r="M225" s="35">
        <f t="shared" si="12"/>
        <v>3070.9</v>
      </c>
    </row>
    <row r="226" spans="2:13" ht="12.75">
      <c r="B226" s="51" t="s">
        <v>558</v>
      </c>
      <c r="C226" s="83"/>
      <c r="D226" s="31"/>
      <c r="E226" s="32"/>
      <c r="F226" s="32"/>
      <c r="G226" s="32"/>
      <c r="H226" s="19">
        <v>3</v>
      </c>
      <c r="I226" s="141">
        <f>I288</f>
        <v>7878.4</v>
      </c>
      <c r="J226" s="141">
        <f>J267+J261+J288</f>
        <v>8981.5</v>
      </c>
      <c r="K226" s="35">
        <f t="shared" si="7"/>
        <v>16859.9</v>
      </c>
      <c r="L226" s="248"/>
      <c r="M226" s="35">
        <f t="shared" si="12"/>
        <v>16859.9</v>
      </c>
    </row>
    <row r="227" spans="2:13" ht="12.75">
      <c r="B227" s="51" t="s">
        <v>559</v>
      </c>
      <c r="C227" s="83"/>
      <c r="D227" s="31"/>
      <c r="E227" s="32"/>
      <c r="F227" s="32"/>
      <c r="G227" s="32"/>
      <c r="H227" s="19">
        <v>4</v>
      </c>
      <c r="I227" s="141">
        <f>I253</f>
        <v>687.7</v>
      </c>
      <c r="J227" s="141"/>
      <c r="K227" s="35">
        <f t="shared" si="7"/>
        <v>687.7</v>
      </c>
      <c r="L227" s="248">
        <f>L253+L274</f>
        <v>100</v>
      </c>
      <c r="M227" s="35">
        <f t="shared" si="12"/>
        <v>787.7</v>
      </c>
    </row>
    <row r="228" spans="2:13" ht="12.75">
      <c r="B228" s="41" t="s">
        <v>490</v>
      </c>
      <c r="C228" s="83"/>
      <c r="D228" s="32" t="s">
        <v>532</v>
      </c>
      <c r="E228" s="32"/>
      <c r="F228" s="32"/>
      <c r="G228" s="32"/>
      <c r="H228" s="19"/>
      <c r="I228" s="141">
        <f>I229+I241</f>
        <v>1756.6</v>
      </c>
      <c r="J228" s="141">
        <f>J229+J241</f>
        <v>38.3</v>
      </c>
      <c r="K228" s="35">
        <f t="shared" si="7"/>
        <v>1794.8999999999999</v>
      </c>
      <c r="L228" s="248">
        <f>L229+L241</f>
        <v>-15</v>
      </c>
      <c r="M228" s="35">
        <f t="shared" si="12"/>
        <v>1779.8999999999999</v>
      </c>
    </row>
    <row r="229" spans="2:13" ht="25.5">
      <c r="B229" s="51" t="s">
        <v>214</v>
      </c>
      <c r="C229" s="87"/>
      <c r="D229" s="32" t="s">
        <v>532</v>
      </c>
      <c r="E229" s="32" t="s">
        <v>536</v>
      </c>
      <c r="F229" s="32"/>
      <c r="G229" s="32"/>
      <c r="H229" s="32"/>
      <c r="I229" s="141">
        <f>I230</f>
        <v>1681.6</v>
      </c>
      <c r="J229" s="141">
        <f>J230</f>
        <v>38.3</v>
      </c>
      <c r="K229" s="35">
        <f t="shared" si="7"/>
        <v>1719.8999999999999</v>
      </c>
      <c r="L229" s="248"/>
      <c r="M229" s="35">
        <f t="shared" si="12"/>
        <v>1719.8999999999999</v>
      </c>
    </row>
    <row r="230" spans="2:13" ht="12.75">
      <c r="B230" s="41" t="s">
        <v>582</v>
      </c>
      <c r="C230" s="86"/>
      <c r="D230" s="32" t="s">
        <v>532</v>
      </c>
      <c r="E230" s="32" t="s">
        <v>536</v>
      </c>
      <c r="F230" s="79" t="s">
        <v>583</v>
      </c>
      <c r="G230" s="32"/>
      <c r="H230" s="32"/>
      <c r="I230" s="141">
        <f>I231</f>
        <v>1681.6</v>
      </c>
      <c r="J230" s="141">
        <f>J231+J235+J238</f>
        <v>38.3</v>
      </c>
      <c r="K230" s="35">
        <f t="shared" si="7"/>
        <v>1719.8999999999999</v>
      </c>
      <c r="L230" s="248"/>
      <c r="M230" s="35">
        <f t="shared" si="12"/>
        <v>1719.8999999999999</v>
      </c>
    </row>
    <row r="231" spans="2:13" ht="12.75">
      <c r="B231" s="41" t="s">
        <v>590</v>
      </c>
      <c r="C231" s="86"/>
      <c r="D231" s="32" t="s">
        <v>532</v>
      </c>
      <c r="E231" s="32" t="s">
        <v>536</v>
      </c>
      <c r="F231" s="79" t="s">
        <v>591</v>
      </c>
      <c r="G231" s="32"/>
      <c r="H231" s="32"/>
      <c r="I231" s="141">
        <f>I232+I235+I238</f>
        <v>1681.6</v>
      </c>
      <c r="J231" s="141">
        <f>J232+J235+J238</f>
        <v>38.3</v>
      </c>
      <c r="K231" s="35">
        <f t="shared" si="7"/>
        <v>1719.8999999999999</v>
      </c>
      <c r="L231" s="248"/>
      <c r="M231" s="35">
        <f t="shared" si="12"/>
        <v>1719.8999999999999</v>
      </c>
    </row>
    <row r="232" spans="2:13" ht="25.5">
      <c r="B232" s="41" t="s">
        <v>585</v>
      </c>
      <c r="C232" s="86"/>
      <c r="D232" s="32" t="s">
        <v>532</v>
      </c>
      <c r="E232" s="32" t="s">
        <v>536</v>
      </c>
      <c r="F232" s="79" t="s">
        <v>591</v>
      </c>
      <c r="G232" s="32" t="s">
        <v>396</v>
      </c>
      <c r="H232" s="32"/>
      <c r="I232" s="141">
        <f>I233</f>
        <v>1418</v>
      </c>
      <c r="J232" s="141">
        <f>J233</f>
        <v>38.3</v>
      </c>
      <c r="K232" s="35">
        <f t="shared" si="7"/>
        <v>1456.3</v>
      </c>
      <c r="L232" s="248"/>
      <c r="M232" s="35">
        <f t="shared" si="12"/>
        <v>1456.3</v>
      </c>
    </row>
    <row r="233" spans="2:13" ht="12.75">
      <c r="B233" s="41" t="s">
        <v>586</v>
      </c>
      <c r="C233" s="86"/>
      <c r="D233" s="32" t="s">
        <v>532</v>
      </c>
      <c r="E233" s="32" t="s">
        <v>536</v>
      </c>
      <c r="F233" s="79" t="s">
        <v>591</v>
      </c>
      <c r="G233" s="32" t="s">
        <v>587</v>
      </c>
      <c r="H233" s="32"/>
      <c r="I233" s="141">
        <f>I234</f>
        <v>1418</v>
      </c>
      <c r="J233" s="141">
        <f>J234</f>
        <v>38.3</v>
      </c>
      <c r="K233" s="35">
        <f t="shared" si="7"/>
        <v>1456.3</v>
      </c>
      <c r="L233" s="248"/>
      <c r="M233" s="35">
        <f t="shared" si="12"/>
        <v>1456.3</v>
      </c>
    </row>
    <row r="234" spans="2:13" ht="12.75">
      <c r="B234" s="41" t="s">
        <v>580</v>
      </c>
      <c r="C234" s="86"/>
      <c r="D234" s="32" t="s">
        <v>532</v>
      </c>
      <c r="E234" s="32" t="s">
        <v>536</v>
      </c>
      <c r="F234" s="79" t="s">
        <v>591</v>
      </c>
      <c r="G234" s="32" t="s">
        <v>587</v>
      </c>
      <c r="H234" s="32">
        <v>2</v>
      </c>
      <c r="I234" s="141">
        <v>1418</v>
      </c>
      <c r="J234" s="141">
        <v>38.3</v>
      </c>
      <c r="K234" s="35">
        <f t="shared" si="7"/>
        <v>1456.3</v>
      </c>
      <c r="L234" s="248"/>
      <c r="M234" s="35">
        <f t="shared" si="12"/>
        <v>1456.3</v>
      </c>
    </row>
    <row r="235" spans="2:13" ht="12.75">
      <c r="B235" s="51" t="s">
        <v>592</v>
      </c>
      <c r="C235" s="84"/>
      <c r="D235" s="32" t="s">
        <v>532</v>
      </c>
      <c r="E235" s="32" t="s">
        <v>536</v>
      </c>
      <c r="F235" s="79" t="s">
        <v>591</v>
      </c>
      <c r="G235" s="32" t="s">
        <v>593</v>
      </c>
      <c r="H235" s="32"/>
      <c r="I235" s="141">
        <f>I236</f>
        <v>263.5</v>
      </c>
      <c r="J235" s="141">
        <f>J236</f>
        <v>-0.3</v>
      </c>
      <c r="K235" s="35">
        <f t="shared" si="7"/>
        <v>263.2</v>
      </c>
      <c r="L235" s="248"/>
      <c r="M235" s="35">
        <f t="shared" si="12"/>
        <v>263.2</v>
      </c>
    </row>
    <row r="236" spans="2:13" ht="12.75">
      <c r="B236" s="51" t="s">
        <v>594</v>
      </c>
      <c r="C236" s="84"/>
      <c r="D236" s="32" t="s">
        <v>532</v>
      </c>
      <c r="E236" s="32" t="s">
        <v>536</v>
      </c>
      <c r="F236" s="79" t="s">
        <v>591</v>
      </c>
      <c r="G236" s="32" t="s">
        <v>595</v>
      </c>
      <c r="H236" s="32"/>
      <c r="I236" s="141">
        <f>I237</f>
        <v>263.5</v>
      </c>
      <c r="J236" s="141">
        <f>J237</f>
        <v>-0.3</v>
      </c>
      <c r="K236" s="35">
        <f aca="true" t="shared" si="13" ref="K236:K325">I236+J236</f>
        <v>263.2</v>
      </c>
      <c r="L236" s="248"/>
      <c r="M236" s="35">
        <f t="shared" si="12"/>
        <v>263.2</v>
      </c>
    </row>
    <row r="237" spans="2:13" ht="12.75">
      <c r="B237" s="41" t="s">
        <v>580</v>
      </c>
      <c r="C237" s="86"/>
      <c r="D237" s="32" t="s">
        <v>532</v>
      </c>
      <c r="E237" s="32" t="s">
        <v>536</v>
      </c>
      <c r="F237" s="79" t="s">
        <v>591</v>
      </c>
      <c r="G237" s="32" t="s">
        <v>595</v>
      </c>
      <c r="H237" s="32">
        <v>2</v>
      </c>
      <c r="I237" s="141">
        <v>263.5</v>
      </c>
      <c r="J237" s="141">
        <v>-0.3</v>
      </c>
      <c r="K237" s="35">
        <f t="shared" si="13"/>
        <v>263.2</v>
      </c>
      <c r="L237" s="248"/>
      <c r="M237" s="35">
        <f t="shared" si="12"/>
        <v>263.2</v>
      </c>
    </row>
    <row r="238" spans="2:13" ht="12.75">
      <c r="B238" s="51" t="s">
        <v>597</v>
      </c>
      <c r="C238" s="84"/>
      <c r="D238" s="32" t="s">
        <v>532</v>
      </c>
      <c r="E238" s="32" t="s">
        <v>536</v>
      </c>
      <c r="F238" s="79" t="s">
        <v>591</v>
      </c>
      <c r="G238" s="32" t="s">
        <v>282</v>
      </c>
      <c r="H238" s="32"/>
      <c r="I238" s="141">
        <f>I239</f>
        <v>0.1</v>
      </c>
      <c r="J238" s="141">
        <f>J239</f>
        <v>0.3</v>
      </c>
      <c r="K238" s="35">
        <f t="shared" si="13"/>
        <v>0.4</v>
      </c>
      <c r="L238" s="248"/>
      <c r="M238" s="35">
        <f t="shared" si="12"/>
        <v>0.4</v>
      </c>
    </row>
    <row r="239" spans="2:13" ht="12.75">
      <c r="B239" s="51" t="s">
        <v>598</v>
      </c>
      <c r="C239" s="84"/>
      <c r="D239" s="32" t="s">
        <v>532</v>
      </c>
      <c r="E239" s="32" t="s">
        <v>536</v>
      </c>
      <c r="F239" s="79" t="s">
        <v>591</v>
      </c>
      <c r="G239" s="32" t="s">
        <v>599</v>
      </c>
      <c r="H239" s="32"/>
      <c r="I239" s="142">
        <f>I240</f>
        <v>0.1</v>
      </c>
      <c r="J239" s="141">
        <f>J240</f>
        <v>0.3</v>
      </c>
      <c r="K239" s="35">
        <f t="shared" si="13"/>
        <v>0.4</v>
      </c>
      <c r="L239" s="248"/>
      <c r="M239" s="35">
        <f t="shared" si="12"/>
        <v>0.4</v>
      </c>
    </row>
    <row r="240" spans="2:13" ht="12.75">
      <c r="B240" s="41" t="s">
        <v>580</v>
      </c>
      <c r="C240" s="86"/>
      <c r="D240" s="32" t="s">
        <v>532</v>
      </c>
      <c r="E240" s="32" t="s">
        <v>536</v>
      </c>
      <c r="F240" s="79" t="s">
        <v>591</v>
      </c>
      <c r="G240" s="32" t="s">
        <v>599</v>
      </c>
      <c r="H240" s="32">
        <v>2</v>
      </c>
      <c r="I240" s="141">
        <v>0.1</v>
      </c>
      <c r="J240" s="141">
        <v>0.3</v>
      </c>
      <c r="K240" s="35">
        <f t="shared" si="13"/>
        <v>0.4</v>
      </c>
      <c r="L240" s="248"/>
      <c r="M240" s="35">
        <f t="shared" si="12"/>
        <v>0.4</v>
      </c>
    </row>
    <row r="241" spans="2:13" ht="12.75">
      <c r="B241" s="51" t="s">
        <v>491</v>
      </c>
      <c r="C241" s="84"/>
      <c r="D241" s="32" t="s">
        <v>532</v>
      </c>
      <c r="E241" s="32" t="s">
        <v>512</v>
      </c>
      <c r="F241" s="85"/>
      <c r="G241" s="32"/>
      <c r="H241" s="32"/>
      <c r="I241" s="141">
        <f>I242</f>
        <v>75</v>
      </c>
      <c r="J241" s="141"/>
      <c r="K241" s="35">
        <f t="shared" si="13"/>
        <v>75</v>
      </c>
      <c r="L241" s="248">
        <f>L242</f>
        <v>-15</v>
      </c>
      <c r="M241" s="35">
        <f t="shared" si="12"/>
        <v>60</v>
      </c>
    </row>
    <row r="242" spans="2:13" ht="12.75">
      <c r="B242" s="51" t="s">
        <v>582</v>
      </c>
      <c r="C242" s="84"/>
      <c r="D242" s="32" t="s">
        <v>532</v>
      </c>
      <c r="E242" s="32" t="s">
        <v>512</v>
      </c>
      <c r="F242" s="85" t="s">
        <v>583</v>
      </c>
      <c r="G242" s="32"/>
      <c r="H242" s="32"/>
      <c r="I242" s="141">
        <f>I243</f>
        <v>75</v>
      </c>
      <c r="J242" s="141"/>
      <c r="K242" s="35">
        <f t="shared" si="13"/>
        <v>75</v>
      </c>
      <c r="L242" s="248">
        <f>L243</f>
        <v>-15</v>
      </c>
      <c r="M242" s="35">
        <f t="shared" si="12"/>
        <v>60</v>
      </c>
    </row>
    <row r="243" spans="2:13" ht="12.75">
      <c r="B243" s="51" t="s">
        <v>165</v>
      </c>
      <c r="C243" s="84"/>
      <c r="D243" s="32" t="s">
        <v>532</v>
      </c>
      <c r="E243" s="32" t="s">
        <v>512</v>
      </c>
      <c r="F243" s="85" t="s">
        <v>422</v>
      </c>
      <c r="G243" s="32"/>
      <c r="H243" s="32"/>
      <c r="I243" s="141">
        <f>I244</f>
        <v>75</v>
      </c>
      <c r="J243" s="141"/>
      <c r="K243" s="35">
        <f t="shared" si="13"/>
        <v>75</v>
      </c>
      <c r="L243" s="248">
        <f>L244</f>
        <v>-15</v>
      </c>
      <c r="M243" s="35">
        <f t="shared" si="12"/>
        <v>60</v>
      </c>
    </row>
    <row r="244" spans="2:13" ht="12.75">
      <c r="B244" s="51" t="s">
        <v>597</v>
      </c>
      <c r="C244" s="84"/>
      <c r="D244" s="32" t="s">
        <v>532</v>
      </c>
      <c r="E244" s="32" t="s">
        <v>512</v>
      </c>
      <c r="F244" s="85" t="s">
        <v>422</v>
      </c>
      <c r="G244" s="32" t="s">
        <v>282</v>
      </c>
      <c r="H244" s="32"/>
      <c r="I244" s="141">
        <f>I245</f>
        <v>75</v>
      </c>
      <c r="J244" s="141"/>
      <c r="K244" s="35">
        <f t="shared" si="13"/>
        <v>75</v>
      </c>
      <c r="L244" s="248">
        <f>L245</f>
        <v>-15</v>
      </c>
      <c r="M244" s="35">
        <f t="shared" si="12"/>
        <v>60</v>
      </c>
    </row>
    <row r="245" spans="2:13" ht="12.75">
      <c r="B245" s="51" t="s">
        <v>435</v>
      </c>
      <c r="C245" s="84"/>
      <c r="D245" s="32" t="s">
        <v>532</v>
      </c>
      <c r="E245" s="32" t="s">
        <v>512</v>
      </c>
      <c r="F245" s="85" t="s">
        <v>422</v>
      </c>
      <c r="G245" s="32" t="s">
        <v>436</v>
      </c>
      <c r="H245" s="32"/>
      <c r="I245" s="141">
        <f>I246</f>
        <v>75</v>
      </c>
      <c r="J245" s="141"/>
      <c r="K245" s="35">
        <f t="shared" si="13"/>
        <v>75</v>
      </c>
      <c r="L245" s="248">
        <f>L246</f>
        <v>-15</v>
      </c>
      <c r="M245" s="35">
        <f t="shared" si="12"/>
        <v>60</v>
      </c>
    </row>
    <row r="246" spans="2:13" ht="12.75">
      <c r="B246" s="41" t="s">
        <v>580</v>
      </c>
      <c r="C246" s="86"/>
      <c r="D246" s="32" t="s">
        <v>532</v>
      </c>
      <c r="E246" s="32" t="s">
        <v>512</v>
      </c>
      <c r="F246" s="85" t="s">
        <v>422</v>
      </c>
      <c r="G246" s="32" t="s">
        <v>436</v>
      </c>
      <c r="H246" s="32">
        <v>2</v>
      </c>
      <c r="I246" s="141">
        <v>75</v>
      </c>
      <c r="J246" s="141"/>
      <c r="K246" s="35">
        <f t="shared" si="13"/>
        <v>75</v>
      </c>
      <c r="L246" s="248">
        <v>-15</v>
      </c>
      <c r="M246" s="35">
        <f t="shared" si="12"/>
        <v>60</v>
      </c>
    </row>
    <row r="247" spans="2:13" ht="12.75">
      <c r="B247" s="90" t="s">
        <v>509</v>
      </c>
      <c r="C247" s="91"/>
      <c r="D247" s="32" t="s">
        <v>537</v>
      </c>
      <c r="E247" s="32"/>
      <c r="F247" s="85"/>
      <c r="G247" s="32"/>
      <c r="H247" s="32"/>
      <c r="I247" s="141">
        <f aca="true" t="shared" si="14" ref="I247:I252">I248</f>
        <v>687.7</v>
      </c>
      <c r="J247" s="141"/>
      <c r="K247" s="35">
        <f t="shared" si="13"/>
        <v>687.7</v>
      </c>
      <c r="L247" s="248"/>
      <c r="M247" s="35">
        <f t="shared" si="12"/>
        <v>687.7</v>
      </c>
    </row>
    <row r="248" spans="2:13" ht="12.75">
      <c r="B248" s="41" t="s">
        <v>341</v>
      </c>
      <c r="C248" s="86"/>
      <c r="D248" s="32" t="s">
        <v>537</v>
      </c>
      <c r="E248" s="32" t="s">
        <v>340</v>
      </c>
      <c r="F248" s="60"/>
      <c r="G248" s="32"/>
      <c r="H248" s="32"/>
      <c r="I248" s="141">
        <f t="shared" si="14"/>
        <v>687.7</v>
      </c>
      <c r="J248" s="141"/>
      <c r="K248" s="35">
        <f t="shared" si="13"/>
        <v>687.7</v>
      </c>
      <c r="L248" s="248"/>
      <c r="M248" s="35">
        <f t="shared" si="12"/>
        <v>687.7</v>
      </c>
    </row>
    <row r="249" spans="2:13" ht="12.75">
      <c r="B249" s="51" t="s">
        <v>582</v>
      </c>
      <c r="C249" s="87"/>
      <c r="D249" s="32" t="s">
        <v>537</v>
      </c>
      <c r="E249" s="32" t="s">
        <v>340</v>
      </c>
      <c r="F249" s="85" t="s">
        <v>583</v>
      </c>
      <c r="G249" s="31"/>
      <c r="H249" s="31"/>
      <c r="I249" s="141">
        <f t="shared" si="14"/>
        <v>687.7</v>
      </c>
      <c r="J249" s="141"/>
      <c r="K249" s="35">
        <f t="shared" si="13"/>
        <v>687.7</v>
      </c>
      <c r="L249" s="248"/>
      <c r="M249" s="35">
        <f t="shared" si="12"/>
        <v>687.7</v>
      </c>
    </row>
    <row r="250" spans="2:13" ht="25.5">
      <c r="B250" s="41" t="s">
        <v>36</v>
      </c>
      <c r="C250" s="86"/>
      <c r="D250" s="32" t="s">
        <v>537</v>
      </c>
      <c r="E250" s="32" t="s">
        <v>340</v>
      </c>
      <c r="F250" s="32" t="s">
        <v>37</v>
      </c>
      <c r="G250" s="32"/>
      <c r="H250" s="32"/>
      <c r="I250" s="141">
        <f t="shared" si="14"/>
        <v>687.7</v>
      </c>
      <c r="J250" s="141"/>
      <c r="K250" s="35">
        <f t="shared" si="13"/>
        <v>687.7</v>
      </c>
      <c r="L250" s="248"/>
      <c r="M250" s="35">
        <f t="shared" si="12"/>
        <v>687.7</v>
      </c>
    </row>
    <row r="251" spans="2:13" ht="12.75">
      <c r="B251" s="51" t="s">
        <v>437</v>
      </c>
      <c r="C251" s="84"/>
      <c r="D251" s="32" t="s">
        <v>537</v>
      </c>
      <c r="E251" s="32" t="s">
        <v>340</v>
      </c>
      <c r="F251" s="32" t="s">
        <v>37</v>
      </c>
      <c r="G251" s="32" t="s">
        <v>38</v>
      </c>
      <c r="H251" s="32"/>
      <c r="I251" s="141">
        <f t="shared" si="14"/>
        <v>687.7</v>
      </c>
      <c r="J251" s="141"/>
      <c r="K251" s="35">
        <f t="shared" si="13"/>
        <v>687.7</v>
      </c>
      <c r="L251" s="248"/>
      <c r="M251" s="35">
        <f t="shared" si="12"/>
        <v>687.7</v>
      </c>
    </row>
    <row r="252" spans="2:13" ht="12.75">
      <c r="B252" s="51" t="s">
        <v>441</v>
      </c>
      <c r="C252" s="84"/>
      <c r="D252" s="32" t="s">
        <v>537</v>
      </c>
      <c r="E252" s="32" t="s">
        <v>340</v>
      </c>
      <c r="F252" s="32" t="s">
        <v>37</v>
      </c>
      <c r="G252" s="32" t="s">
        <v>440</v>
      </c>
      <c r="H252" s="32"/>
      <c r="I252" s="141">
        <f t="shared" si="14"/>
        <v>687.7</v>
      </c>
      <c r="J252" s="141"/>
      <c r="K252" s="35">
        <f t="shared" si="13"/>
        <v>687.7</v>
      </c>
      <c r="L252" s="248"/>
      <c r="M252" s="35">
        <f t="shared" si="12"/>
        <v>687.7</v>
      </c>
    </row>
    <row r="253" spans="2:13" ht="12.75">
      <c r="B253" s="41" t="s">
        <v>559</v>
      </c>
      <c r="C253" s="86"/>
      <c r="D253" s="32" t="s">
        <v>537</v>
      </c>
      <c r="E253" s="32" t="s">
        <v>340</v>
      </c>
      <c r="F253" s="32" t="s">
        <v>37</v>
      </c>
      <c r="G253" s="32" t="s">
        <v>440</v>
      </c>
      <c r="H253" s="32" t="s">
        <v>572</v>
      </c>
      <c r="I253" s="142">
        <v>687.7</v>
      </c>
      <c r="J253" s="141"/>
      <c r="K253" s="35">
        <f t="shared" si="13"/>
        <v>687.7</v>
      </c>
      <c r="L253" s="248"/>
      <c r="M253" s="35">
        <f t="shared" si="12"/>
        <v>687.7</v>
      </c>
    </row>
    <row r="254" spans="2:13" ht="12.75">
      <c r="B254" s="34" t="s">
        <v>493</v>
      </c>
      <c r="C254" s="126"/>
      <c r="D254" s="127" t="s">
        <v>541</v>
      </c>
      <c r="E254" s="127"/>
      <c r="F254" s="127"/>
      <c r="G254" s="127"/>
      <c r="H254" s="127"/>
      <c r="I254" s="139">
        <f aca="true" t="shared" si="15" ref="I254:J256">I255</f>
        <v>0</v>
      </c>
      <c r="J254" s="139">
        <f t="shared" si="15"/>
        <v>8581.5</v>
      </c>
      <c r="K254" s="35">
        <f t="shared" si="13"/>
        <v>8581.5</v>
      </c>
      <c r="L254" s="248"/>
      <c r="M254" s="35">
        <f t="shared" si="12"/>
        <v>8581.5</v>
      </c>
    </row>
    <row r="255" spans="2:13" ht="12.75">
      <c r="B255" s="34" t="s">
        <v>328</v>
      </c>
      <c r="C255" s="122"/>
      <c r="D255" s="126" t="s">
        <v>541</v>
      </c>
      <c r="E255" s="126" t="s">
        <v>327</v>
      </c>
      <c r="F255" s="126"/>
      <c r="G255" s="126"/>
      <c r="H255" s="126"/>
      <c r="I255" s="139">
        <f t="shared" si="15"/>
        <v>0</v>
      </c>
      <c r="J255" s="139">
        <f t="shared" si="15"/>
        <v>8581.5</v>
      </c>
      <c r="K255" s="35">
        <f t="shared" si="13"/>
        <v>8581.5</v>
      </c>
      <c r="L255" s="248"/>
      <c r="M255" s="35">
        <f t="shared" si="12"/>
        <v>8581.5</v>
      </c>
    </row>
    <row r="256" spans="2:13" ht="25.5">
      <c r="B256" s="36" t="s">
        <v>12</v>
      </c>
      <c r="C256" s="122"/>
      <c r="D256" s="126" t="s">
        <v>541</v>
      </c>
      <c r="E256" s="126" t="s">
        <v>327</v>
      </c>
      <c r="F256" s="126" t="s">
        <v>11</v>
      </c>
      <c r="G256" s="126"/>
      <c r="H256" s="126"/>
      <c r="I256" s="139">
        <f t="shared" si="15"/>
        <v>0</v>
      </c>
      <c r="J256" s="139">
        <f t="shared" si="15"/>
        <v>8581.5</v>
      </c>
      <c r="K256" s="35">
        <f t="shared" si="13"/>
        <v>8581.5</v>
      </c>
      <c r="L256" s="248"/>
      <c r="M256" s="35">
        <f t="shared" si="12"/>
        <v>8581.5</v>
      </c>
    </row>
    <row r="257" spans="2:13" ht="25.5">
      <c r="B257" s="34" t="s">
        <v>15</v>
      </c>
      <c r="C257" s="122"/>
      <c r="D257" s="127" t="s">
        <v>541</v>
      </c>
      <c r="E257" s="127" t="s">
        <v>327</v>
      </c>
      <c r="F257" s="126" t="s">
        <v>1</v>
      </c>
      <c r="G257" s="127"/>
      <c r="H257" s="127"/>
      <c r="I257" s="139">
        <f>I259</f>
        <v>0</v>
      </c>
      <c r="J257" s="139">
        <f>J258</f>
        <v>8581.5</v>
      </c>
      <c r="K257" s="35">
        <f t="shared" si="13"/>
        <v>8581.5</v>
      </c>
      <c r="L257" s="248"/>
      <c r="M257" s="35">
        <f t="shared" si="12"/>
        <v>8581.5</v>
      </c>
    </row>
    <row r="258" spans="2:13" ht="12.75">
      <c r="B258" s="51" t="s">
        <v>437</v>
      </c>
      <c r="C258" s="122"/>
      <c r="D258" s="127" t="s">
        <v>541</v>
      </c>
      <c r="E258" s="127" t="s">
        <v>327</v>
      </c>
      <c r="F258" s="126" t="s">
        <v>1</v>
      </c>
      <c r="G258" s="127" t="s">
        <v>38</v>
      </c>
      <c r="H258" s="127"/>
      <c r="I258" s="139"/>
      <c r="J258" s="139">
        <f>J259</f>
        <v>8581.5</v>
      </c>
      <c r="K258" s="35">
        <f t="shared" si="13"/>
        <v>8581.5</v>
      </c>
      <c r="L258" s="248"/>
      <c r="M258" s="35">
        <f t="shared" si="12"/>
        <v>8581.5</v>
      </c>
    </row>
    <row r="259" spans="2:13" ht="12.75">
      <c r="B259" s="41" t="s">
        <v>323</v>
      </c>
      <c r="C259" s="122"/>
      <c r="D259" s="127" t="s">
        <v>541</v>
      </c>
      <c r="E259" s="127" t="s">
        <v>327</v>
      </c>
      <c r="F259" s="126" t="s">
        <v>1</v>
      </c>
      <c r="G259" s="127" t="s">
        <v>10</v>
      </c>
      <c r="H259" s="127"/>
      <c r="I259" s="139">
        <f>I260</f>
        <v>0</v>
      </c>
      <c r="J259" s="139">
        <f>J260+J261</f>
        <v>8581.5</v>
      </c>
      <c r="K259" s="35">
        <f t="shared" si="13"/>
        <v>8581.5</v>
      </c>
      <c r="L259" s="248"/>
      <c r="M259" s="35">
        <f t="shared" si="12"/>
        <v>8581.5</v>
      </c>
    </row>
    <row r="260" spans="2:13" ht="12.75">
      <c r="B260" s="41" t="s">
        <v>580</v>
      </c>
      <c r="C260" s="122"/>
      <c r="D260" s="127" t="s">
        <v>541</v>
      </c>
      <c r="E260" s="127" t="s">
        <v>327</v>
      </c>
      <c r="F260" s="126" t="s">
        <v>13</v>
      </c>
      <c r="G260" s="127" t="s">
        <v>10</v>
      </c>
      <c r="H260" s="127" t="s">
        <v>569</v>
      </c>
      <c r="I260" s="139">
        <v>0</v>
      </c>
      <c r="J260" s="139"/>
      <c r="K260" s="35">
        <f t="shared" si="13"/>
        <v>0</v>
      </c>
      <c r="L260" s="248"/>
      <c r="M260" s="35">
        <f t="shared" si="12"/>
        <v>0</v>
      </c>
    </row>
    <row r="261" spans="2:13" ht="12.75">
      <c r="B261" s="41" t="s">
        <v>558</v>
      </c>
      <c r="C261" s="122"/>
      <c r="D261" s="127" t="s">
        <v>541</v>
      </c>
      <c r="E261" s="127" t="s">
        <v>327</v>
      </c>
      <c r="F261" s="126" t="s">
        <v>1</v>
      </c>
      <c r="G261" s="127" t="s">
        <v>10</v>
      </c>
      <c r="H261" s="127" t="s">
        <v>212</v>
      </c>
      <c r="I261" s="139"/>
      <c r="J261" s="139">
        <v>8581.5</v>
      </c>
      <c r="K261" s="35">
        <f t="shared" si="13"/>
        <v>8581.5</v>
      </c>
      <c r="L261" s="248"/>
      <c r="M261" s="35">
        <f t="shared" si="12"/>
        <v>8581.5</v>
      </c>
    </row>
    <row r="262" spans="2:13" ht="12.75">
      <c r="B262" s="41" t="s">
        <v>494</v>
      </c>
      <c r="C262" s="86"/>
      <c r="D262" s="32" t="s">
        <v>542</v>
      </c>
      <c r="E262" s="32"/>
      <c r="F262" s="32"/>
      <c r="G262" s="32"/>
      <c r="H262" s="32"/>
      <c r="I262" s="142"/>
      <c r="J262" s="141">
        <f>J263</f>
        <v>400</v>
      </c>
      <c r="K262" s="35">
        <f t="shared" si="13"/>
        <v>400</v>
      </c>
      <c r="L262" s="248"/>
      <c r="M262" s="35">
        <f t="shared" si="12"/>
        <v>400</v>
      </c>
    </row>
    <row r="263" spans="2:13" ht="12.75">
      <c r="B263" s="41" t="s">
        <v>9</v>
      </c>
      <c r="C263" s="86"/>
      <c r="D263" s="32" t="s">
        <v>542</v>
      </c>
      <c r="E263" s="32" t="s">
        <v>8</v>
      </c>
      <c r="F263" s="32"/>
      <c r="G263" s="32"/>
      <c r="H263" s="32"/>
      <c r="I263" s="142"/>
      <c r="J263" s="141">
        <f>J264</f>
        <v>400</v>
      </c>
      <c r="K263" s="35">
        <f t="shared" si="13"/>
        <v>400</v>
      </c>
      <c r="L263" s="248"/>
      <c r="M263" s="35">
        <f t="shared" si="12"/>
        <v>400</v>
      </c>
    </row>
    <row r="264" spans="2:13" ht="25.5">
      <c r="B264" s="51" t="s">
        <v>7</v>
      </c>
      <c r="C264" s="87"/>
      <c r="D264" s="32" t="s">
        <v>542</v>
      </c>
      <c r="E264" s="32" t="s">
        <v>8</v>
      </c>
      <c r="F264" s="32" t="s">
        <v>6</v>
      </c>
      <c r="G264" s="31"/>
      <c r="H264" s="31"/>
      <c r="I264" s="142"/>
      <c r="J264" s="141">
        <f>J266</f>
        <v>400</v>
      </c>
      <c r="K264" s="35">
        <f t="shared" si="13"/>
        <v>400</v>
      </c>
      <c r="L264" s="248"/>
      <c r="M264" s="35">
        <f t="shared" si="12"/>
        <v>400</v>
      </c>
    </row>
    <row r="265" spans="2:13" ht="12.75">
      <c r="B265" s="51" t="s">
        <v>437</v>
      </c>
      <c r="C265" s="87"/>
      <c r="D265" s="32" t="s">
        <v>542</v>
      </c>
      <c r="E265" s="32" t="s">
        <v>8</v>
      </c>
      <c r="F265" s="32" t="s">
        <v>6</v>
      </c>
      <c r="G265" s="32" t="s">
        <v>38</v>
      </c>
      <c r="H265" s="31"/>
      <c r="I265" s="142"/>
      <c r="J265" s="141">
        <f>J266</f>
        <v>400</v>
      </c>
      <c r="K265" s="35">
        <f t="shared" si="13"/>
        <v>400</v>
      </c>
      <c r="L265" s="248"/>
      <c r="M265" s="35">
        <f t="shared" si="12"/>
        <v>400</v>
      </c>
    </row>
    <row r="266" spans="2:13" ht="12.75">
      <c r="B266" s="41" t="s">
        <v>323</v>
      </c>
      <c r="C266" s="87"/>
      <c r="D266" s="32" t="s">
        <v>542</v>
      </c>
      <c r="E266" s="32" t="s">
        <v>8</v>
      </c>
      <c r="F266" s="32" t="s">
        <v>6</v>
      </c>
      <c r="G266" s="32" t="s">
        <v>10</v>
      </c>
      <c r="H266" s="32"/>
      <c r="I266" s="142"/>
      <c r="J266" s="141">
        <f>J267</f>
        <v>400</v>
      </c>
      <c r="K266" s="35">
        <f t="shared" si="13"/>
        <v>400</v>
      </c>
      <c r="L266" s="248"/>
      <c r="M266" s="35">
        <f t="shared" si="12"/>
        <v>400</v>
      </c>
    </row>
    <row r="267" spans="2:13" ht="12.75">
      <c r="B267" s="41" t="s">
        <v>558</v>
      </c>
      <c r="C267" s="87"/>
      <c r="D267" s="32" t="s">
        <v>542</v>
      </c>
      <c r="E267" s="32" t="s">
        <v>8</v>
      </c>
      <c r="F267" s="32" t="s">
        <v>6</v>
      </c>
      <c r="G267" s="32" t="s">
        <v>10</v>
      </c>
      <c r="H267" s="32" t="s">
        <v>212</v>
      </c>
      <c r="I267" s="142"/>
      <c r="J267" s="141">
        <v>400</v>
      </c>
      <c r="K267" s="35">
        <f>I267+J267</f>
        <v>400</v>
      </c>
      <c r="L267" s="248"/>
      <c r="M267" s="35">
        <f t="shared" si="12"/>
        <v>400</v>
      </c>
    </row>
    <row r="268" spans="2:13" ht="12.75">
      <c r="B268" s="41" t="s">
        <v>499</v>
      </c>
      <c r="C268" s="87"/>
      <c r="D268" s="32" t="s">
        <v>548</v>
      </c>
      <c r="E268" s="32"/>
      <c r="F268" s="32"/>
      <c r="G268" s="32"/>
      <c r="H268" s="32"/>
      <c r="I268" s="142"/>
      <c r="J268" s="141"/>
      <c r="K268" s="35"/>
      <c r="L268" s="248">
        <f aca="true" t="shared" si="16" ref="L268:L273">L269</f>
        <v>100</v>
      </c>
      <c r="M268" s="35">
        <f t="shared" si="12"/>
        <v>100</v>
      </c>
    </row>
    <row r="269" spans="2:13" ht="12.75">
      <c r="B269" s="41" t="s">
        <v>500</v>
      </c>
      <c r="C269" s="87"/>
      <c r="D269" s="32" t="s">
        <v>548</v>
      </c>
      <c r="E269" s="32" t="s">
        <v>549</v>
      </c>
      <c r="F269" s="32"/>
      <c r="G269" s="32"/>
      <c r="H269" s="32"/>
      <c r="I269" s="142"/>
      <c r="J269" s="141"/>
      <c r="K269" s="35"/>
      <c r="L269" s="248">
        <f t="shared" si="16"/>
        <v>100</v>
      </c>
      <c r="M269" s="35">
        <f t="shared" si="12"/>
        <v>100</v>
      </c>
    </row>
    <row r="270" spans="2:13" ht="12.75">
      <c r="B270" s="51" t="s">
        <v>582</v>
      </c>
      <c r="C270" s="87"/>
      <c r="D270" s="32" t="s">
        <v>548</v>
      </c>
      <c r="E270" s="32" t="s">
        <v>549</v>
      </c>
      <c r="F270" s="312" t="s">
        <v>583</v>
      </c>
      <c r="G270" s="32"/>
      <c r="H270" s="32"/>
      <c r="I270" s="142"/>
      <c r="J270" s="141"/>
      <c r="K270" s="35"/>
      <c r="L270" s="248">
        <f t="shared" si="16"/>
        <v>100</v>
      </c>
      <c r="M270" s="35">
        <f t="shared" si="12"/>
        <v>100</v>
      </c>
    </row>
    <row r="271" spans="2:13" ht="27" customHeight="1">
      <c r="B271" s="51" t="s">
        <v>224</v>
      </c>
      <c r="C271" s="86"/>
      <c r="D271" s="32" t="s">
        <v>548</v>
      </c>
      <c r="E271" s="32" t="s">
        <v>549</v>
      </c>
      <c r="F271" s="313" t="s">
        <v>223</v>
      </c>
      <c r="G271" s="32"/>
      <c r="H271" s="32"/>
      <c r="I271" s="142"/>
      <c r="J271" s="141"/>
      <c r="K271" s="35"/>
      <c r="L271" s="248">
        <f t="shared" si="16"/>
        <v>100</v>
      </c>
      <c r="M271" s="35">
        <f t="shared" si="12"/>
        <v>100</v>
      </c>
    </row>
    <row r="272" spans="2:13" ht="12.75">
      <c r="B272" s="51" t="s">
        <v>437</v>
      </c>
      <c r="C272" s="86"/>
      <c r="D272" s="32" t="s">
        <v>548</v>
      </c>
      <c r="E272" s="32" t="s">
        <v>549</v>
      </c>
      <c r="F272" s="312" t="s">
        <v>223</v>
      </c>
      <c r="G272" s="312" t="s">
        <v>38</v>
      </c>
      <c r="H272" s="32"/>
      <c r="I272" s="142"/>
      <c r="J272" s="141"/>
      <c r="K272" s="35"/>
      <c r="L272" s="248">
        <f t="shared" si="16"/>
        <v>100</v>
      </c>
      <c r="M272" s="35">
        <f t="shared" si="12"/>
        <v>100</v>
      </c>
    </row>
    <row r="273" spans="2:13" ht="12.75">
      <c r="B273" s="41" t="s">
        <v>323</v>
      </c>
      <c r="C273" s="86"/>
      <c r="D273" s="32" t="s">
        <v>548</v>
      </c>
      <c r="E273" s="32" t="s">
        <v>549</v>
      </c>
      <c r="F273" s="312" t="s">
        <v>223</v>
      </c>
      <c r="G273" s="32" t="s">
        <v>10</v>
      </c>
      <c r="H273" s="32"/>
      <c r="I273" s="142"/>
      <c r="J273" s="141"/>
      <c r="K273" s="35"/>
      <c r="L273" s="248">
        <f t="shared" si="16"/>
        <v>100</v>
      </c>
      <c r="M273" s="35">
        <f t="shared" si="12"/>
        <v>100</v>
      </c>
    </row>
    <row r="274" spans="2:13" ht="12.75">
      <c r="B274" s="41" t="s">
        <v>559</v>
      </c>
      <c r="C274" s="86"/>
      <c r="D274" s="32" t="s">
        <v>548</v>
      </c>
      <c r="E274" s="32" t="s">
        <v>549</v>
      </c>
      <c r="F274" s="312" t="s">
        <v>223</v>
      </c>
      <c r="G274" s="32" t="s">
        <v>10</v>
      </c>
      <c r="H274" s="32" t="s">
        <v>572</v>
      </c>
      <c r="I274" s="142"/>
      <c r="J274" s="141"/>
      <c r="K274" s="35"/>
      <c r="L274" s="248">
        <v>100</v>
      </c>
      <c r="M274" s="35">
        <f t="shared" si="12"/>
        <v>100</v>
      </c>
    </row>
    <row r="275" spans="2:13" ht="12.75">
      <c r="B275" s="41" t="s">
        <v>230</v>
      </c>
      <c r="C275" s="86"/>
      <c r="D275" s="32" t="s">
        <v>222</v>
      </c>
      <c r="E275" s="32"/>
      <c r="F275" s="32"/>
      <c r="G275" s="32"/>
      <c r="H275" s="32"/>
      <c r="I275" s="142">
        <f aca="true" t="shared" si="17" ref="I275:I280">I276</f>
        <v>10.4</v>
      </c>
      <c r="J275" s="141"/>
      <c r="K275" s="35">
        <f t="shared" si="13"/>
        <v>10.4</v>
      </c>
      <c r="L275" s="248"/>
      <c r="M275" s="35">
        <f t="shared" si="12"/>
        <v>10.4</v>
      </c>
    </row>
    <row r="276" spans="2:13" ht="12.75">
      <c r="B276" s="41" t="s">
        <v>232</v>
      </c>
      <c r="C276" s="86"/>
      <c r="D276" s="32" t="s">
        <v>222</v>
      </c>
      <c r="E276" s="32" t="s">
        <v>231</v>
      </c>
      <c r="F276" s="32"/>
      <c r="G276" s="32"/>
      <c r="H276" s="32"/>
      <c r="I276" s="141">
        <f t="shared" si="17"/>
        <v>10.4</v>
      </c>
      <c r="J276" s="141"/>
      <c r="K276" s="35">
        <f t="shared" si="13"/>
        <v>10.4</v>
      </c>
      <c r="L276" s="248"/>
      <c r="M276" s="35">
        <f t="shared" si="12"/>
        <v>10.4</v>
      </c>
    </row>
    <row r="277" spans="2:13" ht="12.75">
      <c r="B277" s="51" t="s">
        <v>582</v>
      </c>
      <c r="C277" s="87"/>
      <c r="D277" s="32" t="s">
        <v>222</v>
      </c>
      <c r="E277" s="32" t="s">
        <v>231</v>
      </c>
      <c r="F277" s="32" t="s">
        <v>583</v>
      </c>
      <c r="G277" s="32"/>
      <c r="H277" s="32"/>
      <c r="I277" s="141">
        <f t="shared" si="17"/>
        <v>10.4</v>
      </c>
      <c r="J277" s="141"/>
      <c r="K277" s="35">
        <f t="shared" si="13"/>
        <v>10.4</v>
      </c>
      <c r="L277" s="248"/>
      <c r="M277" s="35">
        <f t="shared" si="12"/>
        <v>10.4</v>
      </c>
    </row>
    <row r="278" spans="2:13" ht="12.75">
      <c r="B278" s="41" t="s">
        <v>187</v>
      </c>
      <c r="C278" s="86"/>
      <c r="D278" s="32" t="s">
        <v>222</v>
      </c>
      <c r="E278" s="32" t="s">
        <v>231</v>
      </c>
      <c r="F278" s="32" t="s">
        <v>426</v>
      </c>
      <c r="G278" s="32"/>
      <c r="H278" s="32"/>
      <c r="I278" s="141">
        <f t="shared" si="17"/>
        <v>10.4</v>
      </c>
      <c r="J278" s="141"/>
      <c r="K278" s="35">
        <f t="shared" si="13"/>
        <v>10.4</v>
      </c>
      <c r="L278" s="248"/>
      <c r="M278" s="35">
        <f t="shared" si="12"/>
        <v>10.4</v>
      </c>
    </row>
    <row r="279" spans="2:13" ht="12.75">
      <c r="B279" s="51" t="s">
        <v>142</v>
      </c>
      <c r="C279" s="87"/>
      <c r="D279" s="32" t="s">
        <v>222</v>
      </c>
      <c r="E279" s="32" t="s">
        <v>231</v>
      </c>
      <c r="F279" s="32" t="s">
        <v>426</v>
      </c>
      <c r="G279" s="32" t="s">
        <v>143</v>
      </c>
      <c r="H279" s="32"/>
      <c r="I279" s="141">
        <f t="shared" si="17"/>
        <v>10.4</v>
      </c>
      <c r="J279" s="141"/>
      <c r="K279" s="35">
        <f t="shared" si="13"/>
        <v>10.4</v>
      </c>
      <c r="L279" s="248"/>
      <c r="M279" s="35">
        <f t="shared" si="12"/>
        <v>10.4</v>
      </c>
    </row>
    <row r="280" spans="2:13" ht="12.75">
      <c r="B280" s="41" t="s">
        <v>429</v>
      </c>
      <c r="C280" s="86"/>
      <c r="D280" s="32" t="s">
        <v>222</v>
      </c>
      <c r="E280" s="32" t="s">
        <v>231</v>
      </c>
      <c r="F280" s="32" t="s">
        <v>426</v>
      </c>
      <c r="G280" s="32" t="s">
        <v>428</v>
      </c>
      <c r="H280" s="32"/>
      <c r="I280" s="141">
        <f t="shared" si="17"/>
        <v>10.4</v>
      </c>
      <c r="J280" s="141"/>
      <c r="K280" s="35">
        <f t="shared" si="13"/>
        <v>10.4</v>
      </c>
      <c r="L280" s="248"/>
      <c r="M280" s="35">
        <f t="shared" si="12"/>
        <v>10.4</v>
      </c>
    </row>
    <row r="281" spans="2:13" ht="12.75">
      <c r="B281" s="41" t="s">
        <v>580</v>
      </c>
      <c r="C281" s="86"/>
      <c r="D281" s="32" t="s">
        <v>222</v>
      </c>
      <c r="E281" s="32" t="s">
        <v>231</v>
      </c>
      <c r="F281" s="32" t="s">
        <v>426</v>
      </c>
      <c r="G281" s="32" t="s">
        <v>428</v>
      </c>
      <c r="H281" s="32">
        <v>2</v>
      </c>
      <c r="I281" s="141">
        <v>10.4</v>
      </c>
      <c r="J281" s="141"/>
      <c r="K281" s="35">
        <f t="shared" si="13"/>
        <v>10.4</v>
      </c>
      <c r="L281" s="248"/>
      <c r="M281" s="35">
        <f t="shared" si="12"/>
        <v>10.4</v>
      </c>
    </row>
    <row r="282" spans="2:13" ht="12.75">
      <c r="B282" s="41" t="s">
        <v>520</v>
      </c>
      <c r="C282" s="86"/>
      <c r="D282" s="32" t="s">
        <v>519</v>
      </c>
      <c r="E282" s="32"/>
      <c r="F282" s="32"/>
      <c r="G282" s="32"/>
      <c r="H282" s="32"/>
      <c r="I282" s="141">
        <f>I283+I289</f>
        <v>9878.4</v>
      </c>
      <c r="J282" s="141">
        <f>J283+J289</f>
        <v>-263</v>
      </c>
      <c r="K282" s="35">
        <f t="shared" si="13"/>
        <v>9615.4</v>
      </c>
      <c r="L282" s="248">
        <f>L283+L289</f>
        <v>-456.4</v>
      </c>
      <c r="M282" s="35">
        <f t="shared" si="12"/>
        <v>9159</v>
      </c>
    </row>
    <row r="283" spans="2:13" ht="12.75">
      <c r="B283" s="41" t="s">
        <v>522</v>
      </c>
      <c r="C283" s="86"/>
      <c r="D283" s="32" t="s">
        <v>519</v>
      </c>
      <c r="E283" s="32" t="s">
        <v>521</v>
      </c>
      <c r="F283" s="32"/>
      <c r="G283" s="32"/>
      <c r="H283" s="32"/>
      <c r="I283" s="141">
        <f>I284</f>
        <v>7878.4</v>
      </c>
      <c r="J283" s="141"/>
      <c r="K283" s="35">
        <f t="shared" si="13"/>
        <v>7878.4</v>
      </c>
      <c r="L283" s="248"/>
      <c r="M283" s="35">
        <f t="shared" si="12"/>
        <v>7878.4</v>
      </c>
    </row>
    <row r="284" spans="2:13" ht="12.75">
      <c r="B284" s="51" t="s">
        <v>582</v>
      </c>
      <c r="C284" s="87"/>
      <c r="D284" s="32" t="s">
        <v>519</v>
      </c>
      <c r="E284" s="32" t="s">
        <v>521</v>
      </c>
      <c r="F284" s="32" t="s">
        <v>583</v>
      </c>
      <c r="G284" s="32"/>
      <c r="H284" s="32"/>
      <c r="I284" s="141">
        <f>I285</f>
        <v>7878.4</v>
      </c>
      <c r="J284" s="141"/>
      <c r="K284" s="35">
        <f t="shared" si="13"/>
        <v>7878.4</v>
      </c>
      <c r="L284" s="248"/>
      <c r="M284" s="35">
        <f t="shared" si="12"/>
        <v>7878.4</v>
      </c>
    </row>
    <row r="285" spans="2:13" ht="25.5">
      <c r="B285" s="41" t="s">
        <v>188</v>
      </c>
      <c r="C285" s="86"/>
      <c r="D285" s="32" t="s">
        <v>519</v>
      </c>
      <c r="E285" s="32" t="s">
        <v>521</v>
      </c>
      <c r="F285" s="32" t="s">
        <v>144</v>
      </c>
      <c r="G285" s="32"/>
      <c r="H285" s="32"/>
      <c r="I285" s="141">
        <f>I286</f>
        <v>7878.4</v>
      </c>
      <c r="J285" s="141"/>
      <c r="K285" s="35">
        <f t="shared" si="13"/>
        <v>7878.4</v>
      </c>
      <c r="L285" s="248"/>
      <c r="M285" s="35">
        <f t="shared" si="12"/>
        <v>7878.4</v>
      </c>
    </row>
    <row r="286" spans="2:13" ht="12.75">
      <c r="B286" s="56" t="s">
        <v>437</v>
      </c>
      <c r="C286" s="89"/>
      <c r="D286" s="32" t="s">
        <v>519</v>
      </c>
      <c r="E286" s="32" t="s">
        <v>521</v>
      </c>
      <c r="F286" s="32" t="s">
        <v>144</v>
      </c>
      <c r="G286" s="32" t="s">
        <v>38</v>
      </c>
      <c r="H286" s="32"/>
      <c r="I286" s="141">
        <f>I287</f>
        <v>7878.4</v>
      </c>
      <c r="J286" s="141"/>
      <c r="K286" s="35">
        <f t="shared" si="13"/>
        <v>7878.4</v>
      </c>
      <c r="L286" s="248"/>
      <c r="M286" s="35">
        <f t="shared" si="12"/>
        <v>7878.4</v>
      </c>
    </row>
    <row r="287" spans="2:13" ht="12.75">
      <c r="B287" s="56" t="s">
        <v>431</v>
      </c>
      <c r="C287" s="89"/>
      <c r="D287" s="32" t="s">
        <v>519</v>
      </c>
      <c r="E287" s="32" t="s">
        <v>521</v>
      </c>
      <c r="F287" s="32" t="s">
        <v>144</v>
      </c>
      <c r="G287" s="32" t="s">
        <v>430</v>
      </c>
      <c r="H287" s="32"/>
      <c r="I287" s="142">
        <f>I288</f>
        <v>7878.4</v>
      </c>
      <c r="J287" s="141"/>
      <c r="K287" s="35">
        <f t="shared" si="13"/>
        <v>7878.4</v>
      </c>
      <c r="L287" s="248"/>
      <c r="M287" s="35">
        <f t="shared" si="12"/>
        <v>7878.4</v>
      </c>
    </row>
    <row r="288" spans="2:13" ht="12.75">
      <c r="B288" s="56" t="s">
        <v>558</v>
      </c>
      <c r="C288" s="89"/>
      <c r="D288" s="32" t="s">
        <v>519</v>
      </c>
      <c r="E288" s="32" t="s">
        <v>521</v>
      </c>
      <c r="F288" s="32" t="s">
        <v>144</v>
      </c>
      <c r="G288" s="32" t="s">
        <v>430</v>
      </c>
      <c r="H288" s="32">
        <v>3</v>
      </c>
      <c r="I288" s="142">
        <v>7878.4</v>
      </c>
      <c r="J288" s="141"/>
      <c r="K288" s="35">
        <f t="shared" si="13"/>
        <v>7878.4</v>
      </c>
      <c r="L288" s="248"/>
      <c r="M288" s="35">
        <f t="shared" si="12"/>
        <v>7878.4</v>
      </c>
    </row>
    <row r="289" spans="2:13" ht="12.75">
      <c r="B289" s="41" t="s">
        <v>524</v>
      </c>
      <c r="C289" s="86"/>
      <c r="D289" s="32" t="s">
        <v>519</v>
      </c>
      <c r="E289" s="32" t="s">
        <v>523</v>
      </c>
      <c r="F289" s="32"/>
      <c r="G289" s="32"/>
      <c r="H289" s="32"/>
      <c r="I289" s="141">
        <f aca="true" t="shared" si="18" ref="I289:J293">I290</f>
        <v>2000</v>
      </c>
      <c r="J289" s="141">
        <f t="shared" si="18"/>
        <v>-263</v>
      </c>
      <c r="K289" s="35">
        <f t="shared" si="13"/>
        <v>1737</v>
      </c>
      <c r="L289" s="248">
        <f>L290</f>
        <v>-456.4</v>
      </c>
      <c r="M289" s="35">
        <f t="shared" si="12"/>
        <v>1280.6</v>
      </c>
    </row>
    <row r="290" spans="2:13" ht="12.75">
      <c r="B290" s="51" t="s">
        <v>582</v>
      </c>
      <c r="C290" s="87"/>
      <c r="D290" s="32" t="s">
        <v>519</v>
      </c>
      <c r="E290" s="32" t="s">
        <v>523</v>
      </c>
      <c r="F290" s="32" t="s">
        <v>583</v>
      </c>
      <c r="G290" s="32"/>
      <c r="H290" s="32"/>
      <c r="I290" s="141">
        <f t="shared" si="18"/>
        <v>2000</v>
      </c>
      <c r="J290" s="141">
        <f t="shared" si="18"/>
        <v>-263</v>
      </c>
      <c r="K290" s="35">
        <f t="shared" si="13"/>
        <v>1737</v>
      </c>
      <c r="L290" s="248">
        <f>L291</f>
        <v>-456.4</v>
      </c>
      <c r="M290" s="35">
        <f t="shared" si="12"/>
        <v>1280.6</v>
      </c>
    </row>
    <row r="291" spans="2:13" ht="12.75">
      <c r="B291" s="41" t="s">
        <v>189</v>
      </c>
      <c r="C291" s="86"/>
      <c r="D291" s="32" t="s">
        <v>519</v>
      </c>
      <c r="E291" s="32" t="s">
        <v>523</v>
      </c>
      <c r="F291" s="32" t="s">
        <v>145</v>
      </c>
      <c r="G291" s="32"/>
      <c r="H291" s="32"/>
      <c r="I291" s="141">
        <f t="shared" si="18"/>
        <v>2000</v>
      </c>
      <c r="J291" s="141">
        <f t="shared" si="18"/>
        <v>-263</v>
      </c>
      <c r="K291" s="35">
        <f t="shared" si="13"/>
        <v>1737</v>
      </c>
      <c r="L291" s="248">
        <f>L292</f>
        <v>-456.4</v>
      </c>
      <c r="M291" s="35">
        <f t="shared" si="12"/>
        <v>1280.6</v>
      </c>
    </row>
    <row r="292" spans="2:13" ht="12.75">
      <c r="B292" s="56" t="s">
        <v>437</v>
      </c>
      <c r="C292" s="89"/>
      <c r="D292" s="32" t="s">
        <v>519</v>
      </c>
      <c r="E292" s="32" t="s">
        <v>523</v>
      </c>
      <c r="F292" s="32" t="s">
        <v>145</v>
      </c>
      <c r="G292" s="32" t="s">
        <v>38</v>
      </c>
      <c r="H292" s="32"/>
      <c r="I292" s="141">
        <f t="shared" si="18"/>
        <v>2000</v>
      </c>
      <c r="J292" s="141">
        <f t="shared" si="18"/>
        <v>-263</v>
      </c>
      <c r="K292" s="35">
        <f t="shared" si="13"/>
        <v>1737</v>
      </c>
      <c r="L292" s="248">
        <f>L293</f>
        <v>-456.4</v>
      </c>
      <c r="M292" s="35">
        <f aca="true" t="shared" si="19" ref="M292:M360">K292+L292</f>
        <v>1280.6</v>
      </c>
    </row>
    <row r="293" spans="2:13" ht="12.75">
      <c r="B293" s="56" t="s">
        <v>433</v>
      </c>
      <c r="C293" s="89"/>
      <c r="D293" s="32" t="s">
        <v>519</v>
      </c>
      <c r="E293" s="32" t="s">
        <v>523</v>
      </c>
      <c r="F293" s="32" t="s">
        <v>145</v>
      </c>
      <c r="G293" s="32" t="s">
        <v>432</v>
      </c>
      <c r="H293" s="32"/>
      <c r="I293" s="141">
        <f t="shared" si="18"/>
        <v>2000</v>
      </c>
      <c r="J293" s="141">
        <f t="shared" si="18"/>
        <v>-263</v>
      </c>
      <c r="K293" s="35">
        <f t="shared" si="13"/>
        <v>1737</v>
      </c>
      <c r="L293" s="248">
        <f>L294</f>
        <v>-456.4</v>
      </c>
      <c r="M293" s="35">
        <f t="shared" si="19"/>
        <v>1280.6</v>
      </c>
    </row>
    <row r="294" spans="2:13" ht="12.75">
      <c r="B294" s="56" t="s">
        <v>580</v>
      </c>
      <c r="C294" s="89"/>
      <c r="D294" s="32" t="s">
        <v>519</v>
      </c>
      <c r="E294" s="32" t="s">
        <v>523</v>
      </c>
      <c r="F294" s="32" t="s">
        <v>145</v>
      </c>
      <c r="G294" s="32" t="s">
        <v>432</v>
      </c>
      <c r="H294" s="32">
        <v>2</v>
      </c>
      <c r="I294" s="141">
        <v>2000</v>
      </c>
      <c r="J294" s="141">
        <v>-263</v>
      </c>
      <c r="K294" s="35">
        <f t="shared" si="13"/>
        <v>1737</v>
      </c>
      <c r="L294" s="248">
        <v>-456.4</v>
      </c>
      <c r="M294" s="35">
        <f t="shared" si="19"/>
        <v>1280.6</v>
      </c>
    </row>
    <row r="295" spans="2:13" ht="25.5">
      <c r="B295" s="61" t="s">
        <v>80</v>
      </c>
      <c r="C295" s="88" t="s">
        <v>209</v>
      </c>
      <c r="D295" s="32"/>
      <c r="E295" s="32"/>
      <c r="F295" s="32"/>
      <c r="G295" s="32"/>
      <c r="H295" s="32"/>
      <c r="I295" s="140">
        <f>I299</f>
        <v>4217.8</v>
      </c>
      <c r="J295" s="140"/>
      <c r="K295" s="33">
        <f t="shared" si="13"/>
        <v>4217.8</v>
      </c>
      <c r="L295" s="250">
        <f>L299</f>
        <v>35.5</v>
      </c>
      <c r="M295" s="33">
        <f t="shared" si="19"/>
        <v>4253.3</v>
      </c>
    </row>
    <row r="296" spans="2:13" ht="12.75">
      <c r="B296" s="51" t="s">
        <v>573</v>
      </c>
      <c r="C296" s="88"/>
      <c r="D296" s="32"/>
      <c r="E296" s="32"/>
      <c r="F296" s="32"/>
      <c r="G296" s="32"/>
      <c r="H296" s="32" t="s">
        <v>568</v>
      </c>
      <c r="I296" s="141">
        <f>I309+I313</f>
        <v>1544.8</v>
      </c>
      <c r="J296" s="141"/>
      <c r="K296" s="35">
        <f t="shared" si="13"/>
        <v>1544.8</v>
      </c>
      <c r="L296" s="248">
        <f>L309+L313</f>
        <v>0</v>
      </c>
      <c r="M296" s="35">
        <f t="shared" si="19"/>
        <v>1544.8</v>
      </c>
    </row>
    <row r="297" spans="2:13" ht="12.75">
      <c r="B297" s="51" t="s">
        <v>580</v>
      </c>
      <c r="C297" s="86"/>
      <c r="D297" s="32"/>
      <c r="E297" s="32"/>
      <c r="F297" s="32"/>
      <c r="G297" s="32"/>
      <c r="H297" s="32">
        <v>2</v>
      </c>
      <c r="I297" s="141">
        <f>I310+I314</f>
        <v>2673</v>
      </c>
      <c r="J297" s="141"/>
      <c r="K297" s="35">
        <f t="shared" si="13"/>
        <v>2673</v>
      </c>
      <c r="L297" s="248">
        <f>L310+L314</f>
        <v>15.7</v>
      </c>
      <c r="M297" s="35">
        <f t="shared" si="19"/>
        <v>2688.7</v>
      </c>
    </row>
    <row r="298" spans="2:13" ht="12.75">
      <c r="B298" s="51" t="s">
        <v>559</v>
      </c>
      <c r="C298" s="86"/>
      <c r="D298" s="32"/>
      <c r="E298" s="32"/>
      <c r="F298" s="32"/>
      <c r="G298" s="32"/>
      <c r="H298" s="32" t="s">
        <v>572</v>
      </c>
      <c r="I298" s="141"/>
      <c r="J298" s="141"/>
      <c r="K298" s="35"/>
      <c r="L298" s="248">
        <f>L305</f>
        <v>19.8</v>
      </c>
      <c r="M298" s="35">
        <f t="shared" si="19"/>
        <v>19.8</v>
      </c>
    </row>
    <row r="299" spans="2:13" ht="12.75">
      <c r="B299" s="41" t="s">
        <v>499</v>
      </c>
      <c r="C299" s="86"/>
      <c r="D299" s="32" t="s">
        <v>548</v>
      </c>
      <c r="E299" s="32"/>
      <c r="F299" s="32"/>
      <c r="G299" s="32"/>
      <c r="H299" s="32"/>
      <c r="I299" s="141">
        <f>I300</f>
        <v>4217.8</v>
      </c>
      <c r="J299" s="141"/>
      <c r="K299" s="35">
        <f t="shared" si="13"/>
        <v>4217.8</v>
      </c>
      <c r="L299" s="248">
        <f>L300</f>
        <v>35.5</v>
      </c>
      <c r="M299" s="35">
        <f t="shared" si="19"/>
        <v>4253.3</v>
      </c>
    </row>
    <row r="300" spans="2:13" ht="12.75">
      <c r="B300" s="41" t="s">
        <v>500</v>
      </c>
      <c r="C300" s="86"/>
      <c r="D300" s="32" t="s">
        <v>548</v>
      </c>
      <c r="E300" s="32" t="s">
        <v>549</v>
      </c>
      <c r="F300" s="32"/>
      <c r="G300" s="32"/>
      <c r="H300" s="32"/>
      <c r="I300" s="141">
        <f>I301</f>
        <v>4217.8</v>
      </c>
      <c r="J300" s="141"/>
      <c r="K300" s="35">
        <f t="shared" si="13"/>
        <v>4217.8</v>
      </c>
      <c r="L300" s="248">
        <f>L301</f>
        <v>35.5</v>
      </c>
      <c r="M300" s="35">
        <f t="shared" si="19"/>
        <v>4253.3</v>
      </c>
    </row>
    <row r="301" spans="2:13" ht="12.75">
      <c r="B301" s="51" t="s">
        <v>582</v>
      </c>
      <c r="C301" s="87"/>
      <c r="D301" s="32" t="s">
        <v>548</v>
      </c>
      <c r="E301" s="32" t="s">
        <v>549</v>
      </c>
      <c r="F301" s="32" t="s">
        <v>583</v>
      </c>
      <c r="G301" s="32"/>
      <c r="H301" s="32"/>
      <c r="I301" s="141">
        <f>I306</f>
        <v>4217.8</v>
      </c>
      <c r="J301" s="141"/>
      <c r="K301" s="35">
        <f t="shared" si="13"/>
        <v>4217.8</v>
      </c>
      <c r="L301" s="248">
        <f>L306+L302</f>
        <v>35.5</v>
      </c>
      <c r="M301" s="35">
        <f t="shared" si="19"/>
        <v>4253.3</v>
      </c>
    </row>
    <row r="302" spans="2:13" ht="25.5">
      <c r="B302" s="41" t="s">
        <v>294</v>
      </c>
      <c r="C302" s="86"/>
      <c r="D302" s="32" t="s">
        <v>548</v>
      </c>
      <c r="E302" s="32" t="s">
        <v>549</v>
      </c>
      <c r="F302" s="32" t="s">
        <v>293</v>
      </c>
      <c r="G302" s="32"/>
      <c r="H302" s="32"/>
      <c r="I302" s="142"/>
      <c r="J302" s="141"/>
      <c r="K302" s="35"/>
      <c r="L302" s="248">
        <f>L303</f>
        <v>19.8</v>
      </c>
      <c r="M302" s="35">
        <f>K302+L302</f>
        <v>19.8</v>
      </c>
    </row>
    <row r="303" spans="2:13" ht="12.75">
      <c r="B303" s="51" t="s">
        <v>592</v>
      </c>
      <c r="C303" s="86"/>
      <c r="D303" s="32" t="s">
        <v>548</v>
      </c>
      <c r="E303" s="32" t="s">
        <v>549</v>
      </c>
      <c r="F303" s="32" t="s">
        <v>293</v>
      </c>
      <c r="G303" s="32" t="s">
        <v>593</v>
      </c>
      <c r="H303" s="32"/>
      <c r="I303" s="142"/>
      <c r="J303" s="141"/>
      <c r="K303" s="35"/>
      <c r="L303" s="248">
        <f>L304</f>
        <v>19.8</v>
      </c>
      <c r="M303" s="35">
        <f>K303+L303</f>
        <v>19.8</v>
      </c>
    </row>
    <row r="304" spans="2:13" ht="12.75">
      <c r="B304" s="51" t="s">
        <v>594</v>
      </c>
      <c r="C304" s="86"/>
      <c r="D304" s="32" t="s">
        <v>548</v>
      </c>
      <c r="E304" s="32" t="s">
        <v>549</v>
      </c>
      <c r="F304" s="32" t="s">
        <v>293</v>
      </c>
      <c r="G304" s="32" t="s">
        <v>595</v>
      </c>
      <c r="H304" s="32"/>
      <c r="I304" s="142"/>
      <c r="J304" s="141"/>
      <c r="K304" s="35"/>
      <c r="L304" s="248">
        <f>L305</f>
        <v>19.8</v>
      </c>
      <c r="M304" s="35">
        <f>K304+L304</f>
        <v>19.8</v>
      </c>
    </row>
    <row r="305" spans="2:13" ht="12.75">
      <c r="B305" s="51" t="s">
        <v>559</v>
      </c>
      <c r="C305" s="86"/>
      <c r="D305" s="32" t="s">
        <v>548</v>
      </c>
      <c r="E305" s="32" t="s">
        <v>549</v>
      </c>
      <c r="F305" s="32" t="s">
        <v>293</v>
      </c>
      <c r="G305" s="32" t="s">
        <v>595</v>
      </c>
      <c r="H305" s="32" t="s">
        <v>572</v>
      </c>
      <c r="I305" s="142"/>
      <c r="J305" s="141"/>
      <c r="K305" s="35"/>
      <c r="L305" s="248">
        <v>19.8</v>
      </c>
      <c r="M305" s="35">
        <f>K305+L305</f>
        <v>19.8</v>
      </c>
    </row>
    <row r="306" spans="2:13" ht="12.75">
      <c r="B306" s="41" t="s">
        <v>177</v>
      </c>
      <c r="C306" s="86"/>
      <c r="D306" s="32" t="s">
        <v>548</v>
      </c>
      <c r="E306" s="32" t="s">
        <v>549</v>
      </c>
      <c r="F306" s="32" t="s">
        <v>126</v>
      </c>
      <c r="G306" s="32"/>
      <c r="H306" s="32"/>
      <c r="I306" s="142">
        <f>I307+I311</f>
        <v>4217.8</v>
      </c>
      <c r="J306" s="141"/>
      <c r="K306" s="35">
        <f t="shared" si="13"/>
        <v>4217.8</v>
      </c>
      <c r="L306" s="248">
        <f>L307+L311</f>
        <v>15.7</v>
      </c>
      <c r="M306" s="35">
        <f t="shared" si="19"/>
        <v>4233.5</v>
      </c>
    </row>
    <row r="307" spans="2:13" ht="25.5">
      <c r="B307" s="41" t="s">
        <v>585</v>
      </c>
      <c r="C307" s="86"/>
      <c r="D307" s="32" t="s">
        <v>548</v>
      </c>
      <c r="E307" s="32" t="s">
        <v>549</v>
      </c>
      <c r="F307" s="32" t="s">
        <v>126</v>
      </c>
      <c r="G307" s="32" t="s">
        <v>396</v>
      </c>
      <c r="H307" s="32"/>
      <c r="I307" s="142">
        <f>I308</f>
        <v>3755.3</v>
      </c>
      <c r="J307" s="141"/>
      <c r="K307" s="35">
        <f t="shared" si="13"/>
        <v>3755.3</v>
      </c>
      <c r="L307" s="248"/>
      <c r="M307" s="35">
        <f t="shared" si="19"/>
        <v>3755.3</v>
      </c>
    </row>
    <row r="308" spans="2:13" ht="12.75">
      <c r="B308" s="41" t="s">
        <v>586</v>
      </c>
      <c r="C308" s="86"/>
      <c r="D308" s="32" t="s">
        <v>548</v>
      </c>
      <c r="E308" s="32" t="s">
        <v>549</v>
      </c>
      <c r="F308" s="32" t="s">
        <v>126</v>
      </c>
      <c r="G308" s="32" t="s">
        <v>587</v>
      </c>
      <c r="H308" s="32"/>
      <c r="I308" s="142">
        <f>I309+I310</f>
        <v>3755.3</v>
      </c>
      <c r="J308" s="141"/>
      <c r="K308" s="35">
        <f t="shared" si="13"/>
        <v>3755.3</v>
      </c>
      <c r="L308" s="248"/>
      <c r="M308" s="35">
        <f t="shared" si="19"/>
        <v>3755.3</v>
      </c>
    </row>
    <row r="309" spans="2:13" ht="12.75">
      <c r="B309" s="51" t="s">
        <v>573</v>
      </c>
      <c r="C309" s="86"/>
      <c r="D309" s="32" t="s">
        <v>548</v>
      </c>
      <c r="E309" s="32" t="s">
        <v>549</v>
      </c>
      <c r="F309" s="32" t="s">
        <v>126</v>
      </c>
      <c r="G309" s="32" t="s">
        <v>587</v>
      </c>
      <c r="H309" s="32" t="s">
        <v>568</v>
      </c>
      <c r="I309" s="142">
        <v>1092.3</v>
      </c>
      <c r="J309" s="141"/>
      <c r="K309" s="35">
        <f t="shared" si="13"/>
        <v>1092.3</v>
      </c>
      <c r="L309" s="248"/>
      <c r="M309" s="35">
        <f t="shared" si="19"/>
        <v>1092.3</v>
      </c>
    </row>
    <row r="310" spans="2:13" ht="12.75">
      <c r="B310" s="41" t="s">
        <v>580</v>
      </c>
      <c r="C310" s="86"/>
      <c r="D310" s="32" t="s">
        <v>548</v>
      </c>
      <c r="E310" s="32" t="s">
        <v>549</v>
      </c>
      <c r="F310" s="32" t="s">
        <v>126</v>
      </c>
      <c r="G310" s="32" t="s">
        <v>587</v>
      </c>
      <c r="H310" s="32">
        <v>2</v>
      </c>
      <c r="I310" s="142">
        <v>2663</v>
      </c>
      <c r="J310" s="141"/>
      <c r="K310" s="35">
        <f t="shared" si="13"/>
        <v>2663</v>
      </c>
      <c r="L310" s="248"/>
      <c r="M310" s="35">
        <f t="shared" si="19"/>
        <v>2663</v>
      </c>
    </row>
    <row r="311" spans="2:13" ht="12.75">
      <c r="B311" s="51" t="s">
        <v>592</v>
      </c>
      <c r="C311" s="84"/>
      <c r="D311" s="32" t="s">
        <v>548</v>
      </c>
      <c r="E311" s="32" t="s">
        <v>549</v>
      </c>
      <c r="F311" s="32" t="s">
        <v>126</v>
      </c>
      <c r="G311" s="32" t="s">
        <v>593</v>
      </c>
      <c r="H311" s="32"/>
      <c r="I311" s="142">
        <f>I312</f>
        <v>462.5</v>
      </c>
      <c r="J311" s="141"/>
      <c r="K311" s="35">
        <f t="shared" si="13"/>
        <v>462.5</v>
      </c>
      <c r="L311" s="248">
        <f>L312</f>
        <v>15.7</v>
      </c>
      <c r="M311" s="35">
        <f t="shared" si="19"/>
        <v>478.2</v>
      </c>
    </row>
    <row r="312" spans="2:13" ht="12.75">
      <c r="B312" s="51" t="s">
        <v>594</v>
      </c>
      <c r="C312" s="84"/>
      <c r="D312" s="32" t="s">
        <v>548</v>
      </c>
      <c r="E312" s="32" t="s">
        <v>549</v>
      </c>
      <c r="F312" s="32" t="s">
        <v>126</v>
      </c>
      <c r="G312" s="32" t="s">
        <v>595</v>
      </c>
      <c r="H312" s="32"/>
      <c r="I312" s="142">
        <f>I313+I314</f>
        <v>462.5</v>
      </c>
      <c r="J312" s="141"/>
      <c r="K312" s="35">
        <f t="shared" si="13"/>
        <v>462.5</v>
      </c>
      <c r="L312" s="248">
        <f>L313+L314</f>
        <v>15.7</v>
      </c>
      <c r="M312" s="35">
        <f t="shared" si="19"/>
        <v>478.2</v>
      </c>
    </row>
    <row r="313" spans="2:13" ht="12.75">
      <c r="B313" s="51" t="s">
        <v>573</v>
      </c>
      <c r="C313" s="84"/>
      <c r="D313" s="32" t="s">
        <v>548</v>
      </c>
      <c r="E313" s="32" t="s">
        <v>549</v>
      </c>
      <c r="F313" s="32" t="s">
        <v>126</v>
      </c>
      <c r="G313" s="32" t="s">
        <v>595</v>
      </c>
      <c r="H313" s="32" t="s">
        <v>568</v>
      </c>
      <c r="I313" s="142">
        <v>452.5</v>
      </c>
      <c r="J313" s="141"/>
      <c r="K313" s="35">
        <f t="shared" si="13"/>
        <v>452.5</v>
      </c>
      <c r="L313" s="248"/>
      <c r="M313" s="35">
        <f t="shared" si="19"/>
        <v>452.5</v>
      </c>
    </row>
    <row r="314" spans="2:13" ht="12.75">
      <c r="B314" s="41" t="s">
        <v>580</v>
      </c>
      <c r="C314" s="86"/>
      <c r="D314" s="32" t="s">
        <v>548</v>
      </c>
      <c r="E314" s="32" t="s">
        <v>549</v>
      </c>
      <c r="F314" s="32" t="s">
        <v>126</v>
      </c>
      <c r="G314" s="32" t="s">
        <v>595</v>
      </c>
      <c r="H314" s="32">
        <v>2</v>
      </c>
      <c r="I314" s="142">
        <v>10</v>
      </c>
      <c r="J314" s="141"/>
      <c r="K314" s="35">
        <f t="shared" si="13"/>
        <v>10</v>
      </c>
      <c r="L314" s="248">
        <v>15.7</v>
      </c>
      <c r="M314" s="35">
        <f t="shared" si="19"/>
        <v>25.7</v>
      </c>
    </row>
    <row r="315" spans="2:13" ht="12.75">
      <c r="B315" s="61" t="s">
        <v>292</v>
      </c>
      <c r="C315" s="88" t="s">
        <v>464</v>
      </c>
      <c r="D315" s="32"/>
      <c r="E315" s="32"/>
      <c r="F315" s="32"/>
      <c r="G315" s="32"/>
      <c r="H315" s="32"/>
      <c r="I315" s="140">
        <f>I319+I358+I365+I513+I577</f>
        <v>114229.99999999999</v>
      </c>
      <c r="J315" s="140">
        <f>J319+J358+J365+J513+J577</f>
        <v>1068</v>
      </c>
      <c r="K315" s="33">
        <f t="shared" si="13"/>
        <v>115297.99999999999</v>
      </c>
      <c r="L315" s="250">
        <f>L319+L358+L365+L513+L577</f>
        <v>4388</v>
      </c>
      <c r="M315" s="33">
        <f t="shared" si="19"/>
        <v>119685.99999999999</v>
      </c>
    </row>
    <row r="316" spans="2:13" ht="12.75">
      <c r="B316" s="51" t="s">
        <v>580</v>
      </c>
      <c r="C316" s="86"/>
      <c r="D316" s="32"/>
      <c r="E316" s="32"/>
      <c r="F316" s="32"/>
      <c r="G316" s="32"/>
      <c r="H316" s="32">
        <v>2</v>
      </c>
      <c r="I316" s="141">
        <f>I325+I328+I331+I347+I364+I371+I373+I383+I404+I406+I410+I420+I425+I430+I435+I447+I452+I458+I463+I468+I473+I476+I479+I490+I495+I500+I506+I509+I512+I519+I525+I536+I583+I484+I352+I357</f>
        <v>41069.2</v>
      </c>
      <c r="J316" s="141">
        <f>J325+J337+J572+J484</f>
        <v>98</v>
      </c>
      <c r="K316" s="35">
        <f t="shared" si="13"/>
        <v>41167.2</v>
      </c>
      <c r="L316" s="248">
        <f>L325+L328+L331+L337+L347+L352+L357+L364+L371+L373+L383+L404+L406+L414+L420+L425+L430+L435+L447+L452+L458+L463+L468+L473+L476+L479+L484+L490+L495+L500+L506+L509+L512+L519+L525+L528+L531+L536+L572+L583</f>
        <v>0</v>
      </c>
      <c r="M316" s="35">
        <f t="shared" si="19"/>
        <v>41167.2</v>
      </c>
    </row>
    <row r="317" spans="2:13" ht="12.75">
      <c r="B317" s="51" t="s">
        <v>558</v>
      </c>
      <c r="C317" s="86"/>
      <c r="D317" s="32"/>
      <c r="E317" s="32"/>
      <c r="F317" s="32"/>
      <c r="G317" s="32"/>
      <c r="H317" s="32">
        <v>3</v>
      </c>
      <c r="I317" s="141">
        <f>I338+I341+I377+I393+I397+I389+I441+I554+I558+I562+I566+I573+I576</f>
        <v>72987.1</v>
      </c>
      <c r="J317" s="141">
        <f>J400</f>
        <v>970</v>
      </c>
      <c r="K317" s="35">
        <f t="shared" si="13"/>
        <v>73957.1</v>
      </c>
      <c r="L317" s="248">
        <f>L338+L341+L377+L389+L393+L397+L400+L441+L540+L554+L558+L562+L566+L573+L576</f>
        <v>4217.9</v>
      </c>
      <c r="M317" s="35">
        <f t="shared" si="19"/>
        <v>78175</v>
      </c>
    </row>
    <row r="318" spans="2:13" ht="12.75">
      <c r="B318" s="51" t="s">
        <v>559</v>
      </c>
      <c r="C318" s="86"/>
      <c r="D318" s="32"/>
      <c r="E318" s="32"/>
      <c r="F318" s="32"/>
      <c r="G318" s="32"/>
      <c r="H318" s="32" t="s">
        <v>572</v>
      </c>
      <c r="I318" s="141">
        <f>I550</f>
        <v>173.7</v>
      </c>
      <c r="J318" s="141"/>
      <c r="K318" s="35">
        <f t="shared" si="13"/>
        <v>173.7</v>
      </c>
      <c r="L318" s="248">
        <f>L544+L550</f>
        <v>170.1</v>
      </c>
      <c r="M318" s="35">
        <f t="shared" si="19"/>
        <v>343.79999999999995</v>
      </c>
    </row>
    <row r="319" spans="2:13" ht="12.75">
      <c r="B319" s="41" t="s">
        <v>490</v>
      </c>
      <c r="C319" s="83"/>
      <c r="D319" s="32" t="s">
        <v>532</v>
      </c>
      <c r="E319" s="32"/>
      <c r="F319" s="32"/>
      <c r="G319" s="32"/>
      <c r="H319" s="32"/>
      <c r="I319" s="141">
        <f>I320+I332</f>
        <v>2076.7</v>
      </c>
      <c r="J319" s="141">
        <f>J320+J332</f>
        <v>60.099999999999994</v>
      </c>
      <c r="K319" s="35">
        <f t="shared" si="13"/>
        <v>2136.7999999999997</v>
      </c>
      <c r="L319" s="248"/>
      <c r="M319" s="35">
        <f t="shared" si="19"/>
        <v>2136.7999999999997</v>
      </c>
    </row>
    <row r="320" spans="2:13" ht="25.5">
      <c r="B320" s="51" t="s">
        <v>596</v>
      </c>
      <c r="C320" s="87"/>
      <c r="D320" s="32" t="s">
        <v>532</v>
      </c>
      <c r="E320" s="32" t="s">
        <v>535</v>
      </c>
      <c r="F320" s="85"/>
      <c r="G320" s="32"/>
      <c r="H320" s="32"/>
      <c r="I320" s="141">
        <f>I321</f>
        <v>1846.6999999999998</v>
      </c>
      <c r="J320" s="141">
        <f>J321</f>
        <v>48.4</v>
      </c>
      <c r="K320" s="35">
        <f t="shared" si="13"/>
        <v>1895.1</v>
      </c>
      <c r="L320" s="248"/>
      <c r="M320" s="35">
        <f t="shared" si="19"/>
        <v>1895.1</v>
      </c>
    </row>
    <row r="321" spans="2:13" ht="12.75">
      <c r="B321" s="41" t="s">
        <v>582</v>
      </c>
      <c r="C321" s="86"/>
      <c r="D321" s="32" t="s">
        <v>532</v>
      </c>
      <c r="E321" s="32" t="s">
        <v>535</v>
      </c>
      <c r="F321" s="85" t="s">
        <v>583</v>
      </c>
      <c r="G321" s="32"/>
      <c r="H321" s="32"/>
      <c r="I321" s="141">
        <f>I322</f>
        <v>1846.6999999999998</v>
      </c>
      <c r="J321" s="141">
        <f>J322</f>
        <v>48.4</v>
      </c>
      <c r="K321" s="35">
        <f t="shared" si="13"/>
        <v>1895.1</v>
      </c>
      <c r="L321" s="248"/>
      <c r="M321" s="35">
        <f t="shared" si="19"/>
        <v>1895.1</v>
      </c>
    </row>
    <row r="322" spans="2:13" ht="12.75">
      <c r="B322" s="41" t="s">
        <v>590</v>
      </c>
      <c r="C322" s="86"/>
      <c r="D322" s="32" t="s">
        <v>532</v>
      </c>
      <c r="E322" s="32" t="s">
        <v>535</v>
      </c>
      <c r="F322" s="85" t="s">
        <v>591</v>
      </c>
      <c r="G322" s="32"/>
      <c r="H322" s="32"/>
      <c r="I322" s="141">
        <f>I323+I326+I329</f>
        <v>1846.6999999999998</v>
      </c>
      <c r="J322" s="141">
        <f>J323</f>
        <v>48.4</v>
      </c>
      <c r="K322" s="35">
        <f t="shared" si="13"/>
        <v>1895.1</v>
      </c>
      <c r="L322" s="248"/>
      <c r="M322" s="35">
        <f t="shared" si="19"/>
        <v>1895.1</v>
      </c>
    </row>
    <row r="323" spans="2:13" ht="25.5">
      <c r="B323" s="41" t="s">
        <v>585</v>
      </c>
      <c r="C323" s="86"/>
      <c r="D323" s="32" t="s">
        <v>532</v>
      </c>
      <c r="E323" s="32" t="s">
        <v>535</v>
      </c>
      <c r="F323" s="85" t="s">
        <v>591</v>
      </c>
      <c r="G323" s="32" t="s">
        <v>396</v>
      </c>
      <c r="H323" s="32"/>
      <c r="I323" s="141">
        <f>I324</f>
        <v>1800.5</v>
      </c>
      <c r="J323" s="141">
        <f>J324</f>
        <v>48.4</v>
      </c>
      <c r="K323" s="35">
        <f t="shared" si="13"/>
        <v>1848.9</v>
      </c>
      <c r="L323" s="248"/>
      <c r="M323" s="35">
        <f t="shared" si="19"/>
        <v>1848.9</v>
      </c>
    </row>
    <row r="324" spans="2:13" ht="12.75">
      <c r="B324" s="41" t="s">
        <v>586</v>
      </c>
      <c r="C324" s="86"/>
      <c r="D324" s="32" t="s">
        <v>532</v>
      </c>
      <c r="E324" s="32" t="s">
        <v>535</v>
      </c>
      <c r="F324" s="85" t="s">
        <v>591</v>
      </c>
      <c r="G324" s="32" t="s">
        <v>587</v>
      </c>
      <c r="H324" s="32"/>
      <c r="I324" s="141">
        <f>I325</f>
        <v>1800.5</v>
      </c>
      <c r="J324" s="141">
        <f>J325</f>
        <v>48.4</v>
      </c>
      <c r="K324" s="35">
        <f t="shared" si="13"/>
        <v>1848.9</v>
      </c>
      <c r="L324" s="248"/>
      <c r="M324" s="35">
        <f t="shared" si="19"/>
        <v>1848.9</v>
      </c>
    </row>
    <row r="325" spans="2:13" ht="12.75">
      <c r="B325" s="41" t="s">
        <v>580</v>
      </c>
      <c r="C325" s="86"/>
      <c r="D325" s="32" t="s">
        <v>532</v>
      </c>
      <c r="E325" s="32" t="s">
        <v>535</v>
      </c>
      <c r="F325" s="85" t="s">
        <v>591</v>
      </c>
      <c r="G325" s="32" t="s">
        <v>587</v>
      </c>
      <c r="H325" s="32">
        <v>2</v>
      </c>
      <c r="I325" s="141">
        <v>1800.5</v>
      </c>
      <c r="J325" s="141">
        <v>48.4</v>
      </c>
      <c r="K325" s="35">
        <f t="shared" si="13"/>
        <v>1848.9</v>
      </c>
      <c r="L325" s="248"/>
      <c r="M325" s="35">
        <f t="shared" si="19"/>
        <v>1848.9</v>
      </c>
    </row>
    <row r="326" spans="2:13" ht="12.75">
      <c r="B326" s="51" t="s">
        <v>592</v>
      </c>
      <c r="C326" s="84"/>
      <c r="D326" s="32" t="s">
        <v>532</v>
      </c>
      <c r="E326" s="32" t="s">
        <v>535</v>
      </c>
      <c r="F326" s="85" t="s">
        <v>591</v>
      </c>
      <c r="G326" s="32" t="s">
        <v>593</v>
      </c>
      <c r="H326" s="32"/>
      <c r="I326" s="141">
        <f>I327</f>
        <v>44.6</v>
      </c>
      <c r="J326" s="141"/>
      <c r="K326" s="35">
        <f aca="true" t="shared" si="20" ref="K326:K394">I326+J326</f>
        <v>44.6</v>
      </c>
      <c r="L326" s="248"/>
      <c r="M326" s="35">
        <f t="shared" si="19"/>
        <v>44.6</v>
      </c>
    </row>
    <row r="327" spans="2:13" ht="12.75">
      <c r="B327" s="51" t="s">
        <v>594</v>
      </c>
      <c r="C327" s="84"/>
      <c r="D327" s="32" t="s">
        <v>532</v>
      </c>
      <c r="E327" s="32" t="s">
        <v>535</v>
      </c>
      <c r="F327" s="85" t="s">
        <v>591</v>
      </c>
      <c r="G327" s="32" t="s">
        <v>595</v>
      </c>
      <c r="H327" s="32"/>
      <c r="I327" s="141">
        <f>I328</f>
        <v>44.6</v>
      </c>
      <c r="J327" s="141"/>
      <c r="K327" s="35">
        <f t="shared" si="20"/>
        <v>44.6</v>
      </c>
      <c r="L327" s="248"/>
      <c r="M327" s="35">
        <f t="shared" si="19"/>
        <v>44.6</v>
      </c>
    </row>
    <row r="328" spans="2:13" ht="12.75">
      <c r="B328" s="41" t="s">
        <v>580</v>
      </c>
      <c r="C328" s="86"/>
      <c r="D328" s="32" t="s">
        <v>532</v>
      </c>
      <c r="E328" s="32" t="s">
        <v>535</v>
      </c>
      <c r="F328" s="85" t="s">
        <v>591</v>
      </c>
      <c r="G328" s="32" t="s">
        <v>595</v>
      </c>
      <c r="H328" s="32">
        <v>2</v>
      </c>
      <c r="I328" s="141">
        <v>44.6</v>
      </c>
      <c r="J328" s="141"/>
      <c r="K328" s="35">
        <f t="shared" si="20"/>
        <v>44.6</v>
      </c>
      <c r="L328" s="248"/>
      <c r="M328" s="35">
        <f t="shared" si="19"/>
        <v>44.6</v>
      </c>
    </row>
    <row r="329" spans="2:13" ht="12.75">
      <c r="B329" s="51" t="s">
        <v>597</v>
      </c>
      <c r="C329" s="84"/>
      <c r="D329" s="32" t="s">
        <v>532</v>
      </c>
      <c r="E329" s="32" t="s">
        <v>535</v>
      </c>
      <c r="F329" s="85" t="s">
        <v>591</v>
      </c>
      <c r="G329" s="32" t="s">
        <v>282</v>
      </c>
      <c r="H329" s="32"/>
      <c r="I329" s="141">
        <f>I330</f>
        <v>1.6</v>
      </c>
      <c r="J329" s="141"/>
      <c r="K329" s="35">
        <f t="shared" si="20"/>
        <v>1.6</v>
      </c>
      <c r="L329" s="249"/>
      <c r="M329" s="35">
        <f t="shared" si="19"/>
        <v>1.6</v>
      </c>
    </row>
    <row r="330" spans="2:13" ht="12.75">
      <c r="B330" s="51" t="s">
        <v>598</v>
      </c>
      <c r="C330" s="84"/>
      <c r="D330" s="32" t="s">
        <v>532</v>
      </c>
      <c r="E330" s="32" t="s">
        <v>535</v>
      </c>
      <c r="F330" s="85" t="s">
        <v>591</v>
      </c>
      <c r="G330" s="32" t="s">
        <v>599</v>
      </c>
      <c r="H330" s="32"/>
      <c r="I330" s="141">
        <f>I331</f>
        <v>1.6</v>
      </c>
      <c r="J330" s="141"/>
      <c r="K330" s="35">
        <f t="shared" si="20"/>
        <v>1.6</v>
      </c>
      <c r="L330" s="248"/>
      <c r="M330" s="35">
        <f t="shared" si="19"/>
        <v>1.6</v>
      </c>
    </row>
    <row r="331" spans="2:13" ht="12.75">
      <c r="B331" s="41" t="s">
        <v>580</v>
      </c>
      <c r="C331" s="86"/>
      <c r="D331" s="32" t="s">
        <v>532</v>
      </c>
      <c r="E331" s="32" t="s">
        <v>535</v>
      </c>
      <c r="F331" s="85" t="s">
        <v>591</v>
      </c>
      <c r="G331" s="32" t="s">
        <v>599</v>
      </c>
      <c r="H331" s="32">
        <v>2</v>
      </c>
      <c r="I331" s="141">
        <v>1.6</v>
      </c>
      <c r="J331" s="141"/>
      <c r="K331" s="35">
        <f t="shared" si="20"/>
        <v>1.6</v>
      </c>
      <c r="L331" s="248"/>
      <c r="M331" s="35">
        <f t="shared" si="19"/>
        <v>1.6</v>
      </c>
    </row>
    <row r="332" spans="2:13" ht="12.75">
      <c r="B332" s="51" t="s">
        <v>492</v>
      </c>
      <c r="C332" s="84"/>
      <c r="D332" s="32" t="s">
        <v>532</v>
      </c>
      <c r="E332" s="32" t="s">
        <v>513</v>
      </c>
      <c r="F332" s="85"/>
      <c r="G332" s="32"/>
      <c r="H332" s="32"/>
      <c r="I332" s="141">
        <f>I333+I342</f>
        <v>230</v>
      </c>
      <c r="J332" s="141">
        <f>J333</f>
        <v>11.7</v>
      </c>
      <c r="K332" s="35">
        <f t="shared" si="20"/>
        <v>241.7</v>
      </c>
      <c r="L332" s="248"/>
      <c r="M332" s="35">
        <f t="shared" si="19"/>
        <v>241.7</v>
      </c>
    </row>
    <row r="333" spans="2:13" ht="12.75">
      <c r="B333" s="51" t="s">
        <v>582</v>
      </c>
      <c r="C333" s="84"/>
      <c r="D333" s="32" t="s">
        <v>532</v>
      </c>
      <c r="E333" s="32" t="s">
        <v>513</v>
      </c>
      <c r="F333" s="85" t="s">
        <v>583</v>
      </c>
      <c r="G333" s="32"/>
      <c r="H333" s="32"/>
      <c r="I333" s="141">
        <f>I334</f>
        <v>224.5</v>
      </c>
      <c r="J333" s="141">
        <f>J334</f>
        <v>11.7</v>
      </c>
      <c r="K333" s="35">
        <f t="shared" si="20"/>
        <v>236.2</v>
      </c>
      <c r="L333" s="248"/>
      <c r="M333" s="35">
        <f t="shared" si="19"/>
        <v>236.2</v>
      </c>
    </row>
    <row r="334" spans="2:13" ht="25.5">
      <c r="B334" s="51" t="s">
        <v>602</v>
      </c>
      <c r="C334" s="84"/>
      <c r="D334" s="32" t="s">
        <v>532</v>
      </c>
      <c r="E334" s="32" t="s">
        <v>513</v>
      </c>
      <c r="F334" s="79" t="s">
        <v>603</v>
      </c>
      <c r="G334" s="32"/>
      <c r="H334" s="32"/>
      <c r="I334" s="142">
        <f>I335+I339</f>
        <v>224.5</v>
      </c>
      <c r="J334" s="141">
        <f>J335</f>
        <v>11.7</v>
      </c>
      <c r="K334" s="35">
        <f t="shared" si="20"/>
        <v>236.2</v>
      </c>
      <c r="L334" s="248"/>
      <c r="M334" s="35">
        <f t="shared" si="19"/>
        <v>236.2</v>
      </c>
    </row>
    <row r="335" spans="2:13" ht="25.5">
      <c r="B335" s="41" t="s">
        <v>585</v>
      </c>
      <c r="C335" s="86"/>
      <c r="D335" s="32" t="s">
        <v>532</v>
      </c>
      <c r="E335" s="32" t="s">
        <v>513</v>
      </c>
      <c r="F335" s="79" t="s">
        <v>603</v>
      </c>
      <c r="G335" s="32" t="s">
        <v>396</v>
      </c>
      <c r="H335" s="32"/>
      <c r="I335" s="142">
        <f>I336</f>
        <v>194.1</v>
      </c>
      <c r="J335" s="141">
        <f>J336</f>
        <v>11.7</v>
      </c>
      <c r="K335" s="35">
        <f t="shared" si="20"/>
        <v>205.79999999999998</v>
      </c>
      <c r="L335" s="248"/>
      <c r="M335" s="35">
        <f t="shared" si="19"/>
        <v>205.79999999999998</v>
      </c>
    </row>
    <row r="336" spans="2:13" ht="12.75">
      <c r="B336" s="41" t="s">
        <v>586</v>
      </c>
      <c r="C336" s="86"/>
      <c r="D336" s="32" t="s">
        <v>532</v>
      </c>
      <c r="E336" s="32" t="s">
        <v>513</v>
      </c>
      <c r="F336" s="79" t="s">
        <v>603</v>
      </c>
      <c r="G336" s="32" t="s">
        <v>587</v>
      </c>
      <c r="H336" s="32"/>
      <c r="I336" s="142">
        <f>I338</f>
        <v>194.1</v>
      </c>
      <c r="J336" s="141">
        <f>J337</f>
        <v>11.7</v>
      </c>
      <c r="K336" s="35">
        <f t="shared" si="20"/>
        <v>205.79999999999998</v>
      </c>
      <c r="L336" s="248"/>
      <c r="M336" s="35">
        <f t="shared" si="19"/>
        <v>205.79999999999998</v>
      </c>
    </row>
    <row r="337" spans="2:13" ht="12.75">
      <c r="B337" s="41" t="s">
        <v>580</v>
      </c>
      <c r="C337" s="86"/>
      <c r="D337" s="32" t="s">
        <v>532</v>
      </c>
      <c r="E337" s="32" t="s">
        <v>513</v>
      </c>
      <c r="F337" s="79" t="s">
        <v>603</v>
      </c>
      <c r="G337" s="32" t="s">
        <v>587</v>
      </c>
      <c r="H337" s="32" t="s">
        <v>569</v>
      </c>
      <c r="I337" s="142"/>
      <c r="J337" s="141">
        <v>11.7</v>
      </c>
      <c r="K337" s="35">
        <f t="shared" si="20"/>
        <v>11.7</v>
      </c>
      <c r="L337" s="248"/>
      <c r="M337" s="35">
        <f t="shared" si="19"/>
        <v>11.7</v>
      </c>
    </row>
    <row r="338" spans="2:13" ht="12.75">
      <c r="B338" s="41" t="s">
        <v>558</v>
      </c>
      <c r="C338" s="86"/>
      <c r="D338" s="32" t="s">
        <v>532</v>
      </c>
      <c r="E338" s="32" t="s">
        <v>513</v>
      </c>
      <c r="F338" s="79" t="s">
        <v>603</v>
      </c>
      <c r="G338" s="32" t="s">
        <v>587</v>
      </c>
      <c r="H338" s="32">
        <v>3</v>
      </c>
      <c r="I338" s="142">
        <v>194.1</v>
      </c>
      <c r="J338" s="141"/>
      <c r="K338" s="35">
        <f t="shared" si="20"/>
        <v>194.1</v>
      </c>
      <c r="L338" s="248"/>
      <c r="M338" s="35">
        <f t="shared" si="19"/>
        <v>194.1</v>
      </c>
    </row>
    <row r="339" spans="2:13" ht="12.75">
      <c r="B339" s="51" t="s">
        <v>592</v>
      </c>
      <c r="C339" s="84"/>
      <c r="D339" s="32" t="s">
        <v>532</v>
      </c>
      <c r="E339" s="32" t="s">
        <v>513</v>
      </c>
      <c r="F339" s="79" t="s">
        <v>603</v>
      </c>
      <c r="G339" s="32" t="s">
        <v>593</v>
      </c>
      <c r="H339" s="32"/>
      <c r="I339" s="142">
        <f>I340</f>
        <v>30.4</v>
      </c>
      <c r="J339" s="141"/>
      <c r="K339" s="35">
        <f t="shared" si="20"/>
        <v>30.4</v>
      </c>
      <c r="L339" s="248"/>
      <c r="M339" s="35">
        <f t="shared" si="19"/>
        <v>30.4</v>
      </c>
    </row>
    <row r="340" spans="2:13" ht="12.75">
      <c r="B340" s="51" t="s">
        <v>594</v>
      </c>
      <c r="C340" s="84"/>
      <c r="D340" s="32" t="s">
        <v>532</v>
      </c>
      <c r="E340" s="32" t="s">
        <v>513</v>
      </c>
      <c r="F340" s="79" t="s">
        <v>603</v>
      </c>
      <c r="G340" s="32" t="s">
        <v>595</v>
      </c>
      <c r="H340" s="32"/>
      <c r="I340" s="142">
        <f>I341</f>
        <v>30.4</v>
      </c>
      <c r="J340" s="141"/>
      <c r="K340" s="35">
        <f t="shared" si="20"/>
        <v>30.4</v>
      </c>
      <c r="L340" s="248"/>
      <c r="M340" s="35">
        <f t="shared" si="19"/>
        <v>30.4</v>
      </c>
    </row>
    <row r="341" spans="2:13" ht="12.75">
      <c r="B341" s="41" t="s">
        <v>558</v>
      </c>
      <c r="C341" s="86"/>
      <c r="D341" s="32" t="s">
        <v>532</v>
      </c>
      <c r="E341" s="32" t="s">
        <v>513</v>
      </c>
      <c r="F341" s="79" t="s">
        <v>603</v>
      </c>
      <c r="G341" s="32" t="s">
        <v>595</v>
      </c>
      <c r="H341" s="32">
        <v>3</v>
      </c>
      <c r="I341" s="142">
        <v>30.4</v>
      </c>
      <c r="J341" s="141"/>
      <c r="K341" s="35">
        <f t="shared" si="20"/>
        <v>30.4</v>
      </c>
      <c r="L341" s="248"/>
      <c r="M341" s="35">
        <f t="shared" si="19"/>
        <v>30.4</v>
      </c>
    </row>
    <row r="342" spans="2:13" ht="12.75">
      <c r="B342" s="41" t="s">
        <v>30</v>
      </c>
      <c r="C342" s="86"/>
      <c r="D342" s="32" t="s">
        <v>532</v>
      </c>
      <c r="E342" s="32" t="s">
        <v>513</v>
      </c>
      <c r="F342" s="52" t="s">
        <v>31</v>
      </c>
      <c r="G342" s="19"/>
      <c r="H342" s="32"/>
      <c r="I342" s="141">
        <f>I343+I348+I353</f>
        <v>5.5</v>
      </c>
      <c r="J342" s="141"/>
      <c r="K342" s="35">
        <f t="shared" si="20"/>
        <v>5.5</v>
      </c>
      <c r="L342" s="248"/>
      <c r="M342" s="35">
        <f t="shared" si="19"/>
        <v>5.5</v>
      </c>
    </row>
    <row r="343" spans="2:13" ht="25.5">
      <c r="B343" s="41" t="s">
        <v>32</v>
      </c>
      <c r="C343" s="86"/>
      <c r="D343" s="32" t="s">
        <v>532</v>
      </c>
      <c r="E343" s="32" t="s">
        <v>513</v>
      </c>
      <c r="F343" s="54" t="s">
        <v>33</v>
      </c>
      <c r="G343" s="19"/>
      <c r="H343" s="32"/>
      <c r="I343" s="141">
        <f>I344</f>
        <v>1.5</v>
      </c>
      <c r="J343" s="141"/>
      <c r="K343" s="35">
        <f t="shared" si="20"/>
        <v>1.5</v>
      </c>
      <c r="L343" s="248"/>
      <c r="M343" s="35">
        <f t="shared" si="19"/>
        <v>1.5</v>
      </c>
    </row>
    <row r="344" spans="2:13" ht="38.25">
      <c r="B344" s="41" t="s">
        <v>34</v>
      </c>
      <c r="C344" s="86"/>
      <c r="D344" s="32" t="s">
        <v>532</v>
      </c>
      <c r="E344" s="32" t="s">
        <v>513</v>
      </c>
      <c r="F344" s="54" t="s">
        <v>35</v>
      </c>
      <c r="G344" s="19"/>
      <c r="H344" s="32"/>
      <c r="I344" s="141">
        <f>I345</f>
        <v>1.5</v>
      </c>
      <c r="J344" s="141"/>
      <c r="K344" s="35">
        <f t="shared" si="20"/>
        <v>1.5</v>
      </c>
      <c r="L344" s="248"/>
      <c r="M344" s="35">
        <f t="shared" si="19"/>
        <v>1.5</v>
      </c>
    </row>
    <row r="345" spans="2:13" ht="12.75">
      <c r="B345" s="51" t="s">
        <v>592</v>
      </c>
      <c r="C345" s="86"/>
      <c r="D345" s="32" t="s">
        <v>532</v>
      </c>
      <c r="E345" s="32" t="s">
        <v>513</v>
      </c>
      <c r="F345" s="54" t="s">
        <v>35</v>
      </c>
      <c r="G345" s="32" t="s">
        <v>593</v>
      </c>
      <c r="H345" s="32"/>
      <c r="I345" s="141">
        <f>I346</f>
        <v>1.5</v>
      </c>
      <c r="J345" s="141"/>
      <c r="K345" s="35">
        <f t="shared" si="20"/>
        <v>1.5</v>
      </c>
      <c r="L345" s="248"/>
      <c r="M345" s="35">
        <f t="shared" si="19"/>
        <v>1.5</v>
      </c>
    </row>
    <row r="346" spans="2:13" ht="12.75">
      <c r="B346" s="51" t="s">
        <v>594</v>
      </c>
      <c r="C346" s="86"/>
      <c r="D346" s="32" t="s">
        <v>532</v>
      </c>
      <c r="E346" s="32" t="s">
        <v>513</v>
      </c>
      <c r="F346" s="54" t="s">
        <v>35</v>
      </c>
      <c r="G346" s="32" t="s">
        <v>595</v>
      </c>
      <c r="H346" s="32"/>
      <c r="I346" s="141">
        <f>I347</f>
        <v>1.5</v>
      </c>
      <c r="J346" s="141"/>
      <c r="K346" s="35">
        <f t="shared" si="20"/>
        <v>1.5</v>
      </c>
      <c r="L346" s="248"/>
      <c r="M346" s="35">
        <f t="shared" si="19"/>
        <v>1.5</v>
      </c>
    </row>
    <row r="347" spans="2:13" ht="12.75">
      <c r="B347" s="41" t="s">
        <v>580</v>
      </c>
      <c r="C347" s="86"/>
      <c r="D347" s="32" t="s">
        <v>532</v>
      </c>
      <c r="E347" s="32" t="s">
        <v>513</v>
      </c>
      <c r="F347" s="54" t="s">
        <v>35</v>
      </c>
      <c r="G347" s="32" t="s">
        <v>595</v>
      </c>
      <c r="H347" s="32">
        <v>2</v>
      </c>
      <c r="I347" s="141">
        <v>1.5</v>
      </c>
      <c r="J347" s="141"/>
      <c r="K347" s="35">
        <f t="shared" si="20"/>
        <v>1.5</v>
      </c>
      <c r="L347" s="248"/>
      <c r="M347" s="35">
        <f t="shared" si="19"/>
        <v>1.5</v>
      </c>
    </row>
    <row r="348" spans="2:13" ht="25.5">
      <c r="B348" s="41" t="s">
        <v>56</v>
      </c>
      <c r="C348" s="93"/>
      <c r="D348" s="32" t="s">
        <v>532</v>
      </c>
      <c r="E348" s="32" t="s">
        <v>513</v>
      </c>
      <c r="F348" s="54" t="s">
        <v>57</v>
      </c>
      <c r="G348" s="19"/>
      <c r="H348" s="32"/>
      <c r="I348" s="141">
        <f>I349</f>
        <v>3</v>
      </c>
      <c r="J348" s="141"/>
      <c r="K348" s="35">
        <f t="shared" si="20"/>
        <v>3</v>
      </c>
      <c r="L348" s="248"/>
      <c r="M348" s="35">
        <f t="shared" si="19"/>
        <v>3</v>
      </c>
    </row>
    <row r="349" spans="2:13" ht="25.5">
      <c r="B349" s="41" t="s">
        <v>58</v>
      </c>
      <c r="C349" s="93"/>
      <c r="D349" s="32" t="s">
        <v>532</v>
      </c>
      <c r="E349" s="32" t="s">
        <v>513</v>
      </c>
      <c r="F349" s="54" t="s">
        <v>59</v>
      </c>
      <c r="G349" s="19"/>
      <c r="H349" s="32"/>
      <c r="I349" s="141">
        <f>I350</f>
        <v>3</v>
      </c>
      <c r="J349" s="141"/>
      <c r="K349" s="35">
        <f t="shared" si="20"/>
        <v>3</v>
      </c>
      <c r="L349" s="248"/>
      <c r="M349" s="35">
        <f t="shared" si="19"/>
        <v>3</v>
      </c>
    </row>
    <row r="350" spans="2:13" ht="12.75">
      <c r="B350" s="51" t="s">
        <v>592</v>
      </c>
      <c r="C350" s="93"/>
      <c r="D350" s="32" t="s">
        <v>532</v>
      </c>
      <c r="E350" s="32" t="s">
        <v>513</v>
      </c>
      <c r="F350" s="54" t="s">
        <v>59</v>
      </c>
      <c r="G350" s="32" t="s">
        <v>593</v>
      </c>
      <c r="H350" s="32"/>
      <c r="I350" s="141">
        <f>I351</f>
        <v>3</v>
      </c>
      <c r="J350" s="141"/>
      <c r="K350" s="35">
        <f t="shared" si="20"/>
        <v>3</v>
      </c>
      <c r="L350" s="248"/>
      <c r="M350" s="35">
        <f t="shared" si="19"/>
        <v>3</v>
      </c>
    </row>
    <row r="351" spans="2:13" ht="12.75">
      <c r="B351" s="51" t="s">
        <v>594</v>
      </c>
      <c r="C351" s="93"/>
      <c r="D351" s="32" t="s">
        <v>532</v>
      </c>
      <c r="E351" s="32" t="s">
        <v>513</v>
      </c>
      <c r="F351" s="54" t="s">
        <v>59</v>
      </c>
      <c r="G351" s="32" t="s">
        <v>595</v>
      </c>
      <c r="H351" s="32"/>
      <c r="I351" s="141">
        <f>I352</f>
        <v>3</v>
      </c>
      <c r="J351" s="141"/>
      <c r="K351" s="35">
        <f t="shared" si="20"/>
        <v>3</v>
      </c>
      <c r="L351" s="248"/>
      <c r="M351" s="35">
        <f t="shared" si="19"/>
        <v>3</v>
      </c>
    </row>
    <row r="352" spans="2:13" ht="12.75">
      <c r="B352" s="41" t="s">
        <v>580</v>
      </c>
      <c r="C352" s="93"/>
      <c r="D352" s="32" t="s">
        <v>532</v>
      </c>
      <c r="E352" s="32" t="s">
        <v>513</v>
      </c>
      <c r="F352" s="54" t="s">
        <v>59</v>
      </c>
      <c r="G352" s="32" t="s">
        <v>595</v>
      </c>
      <c r="H352" s="32">
        <v>2</v>
      </c>
      <c r="I352" s="141">
        <v>3</v>
      </c>
      <c r="J352" s="141"/>
      <c r="K352" s="35">
        <f t="shared" si="20"/>
        <v>3</v>
      </c>
      <c r="L352" s="248"/>
      <c r="M352" s="35">
        <f t="shared" si="19"/>
        <v>3</v>
      </c>
    </row>
    <row r="353" spans="2:13" ht="25.5">
      <c r="B353" s="41" t="s">
        <v>64</v>
      </c>
      <c r="C353" s="93"/>
      <c r="D353" s="32" t="s">
        <v>532</v>
      </c>
      <c r="E353" s="32" t="s">
        <v>513</v>
      </c>
      <c r="F353" s="54" t="s">
        <v>65</v>
      </c>
      <c r="G353" s="19"/>
      <c r="H353" s="32"/>
      <c r="I353" s="141">
        <f>I354</f>
        <v>1</v>
      </c>
      <c r="J353" s="141"/>
      <c r="K353" s="35">
        <f t="shared" si="20"/>
        <v>1</v>
      </c>
      <c r="L353" s="248"/>
      <c r="M353" s="35">
        <f t="shared" si="19"/>
        <v>1</v>
      </c>
    </row>
    <row r="354" spans="2:13" ht="25.5">
      <c r="B354" s="41" t="s">
        <v>66</v>
      </c>
      <c r="C354" s="93"/>
      <c r="D354" s="32" t="s">
        <v>532</v>
      </c>
      <c r="E354" s="32" t="s">
        <v>513</v>
      </c>
      <c r="F354" s="54" t="s">
        <v>67</v>
      </c>
      <c r="G354" s="19"/>
      <c r="H354" s="32"/>
      <c r="I354" s="141">
        <f>I355</f>
        <v>1</v>
      </c>
      <c r="J354" s="141"/>
      <c r="K354" s="35">
        <f t="shared" si="20"/>
        <v>1</v>
      </c>
      <c r="L354" s="248"/>
      <c r="M354" s="35">
        <f t="shared" si="19"/>
        <v>1</v>
      </c>
    </row>
    <row r="355" spans="2:13" ht="12.75">
      <c r="B355" s="51" t="s">
        <v>592</v>
      </c>
      <c r="C355" s="93"/>
      <c r="D355" s="32" t="s">
        <v>532</v>
      </c>
      <c r="E355" s="32" t="s">
        <v>513</v>
      </c>
      <c r="F355" s="54" t="s">
        <v>67</v>
      </c>
      <c r="G355" s="32" t="s">
        <v>593</v>
      </c>
      <c r="H355" s="32"/>
      <c r="I355" s="141">
        <f>I356</f>
        <v>1</v>
      </c>
      <c r="J355" s="141"/>
      <c r="K355" s="35">
        <f t="shared" si="20"/>
        <v>1</v>
      </c>
      <c r="L355" s="248"/>
      <c r="M355" s="35">
        <f t="shared" si="19"/>
        <v>1</v>
      </c>
    </row>
    <row r="356" spans="2:13" ht="12.75">
      <c r="B356" s="51" t="s">
        <v>594</v>
      </c>
      <c r="C356" s="93"/>
      <c r="D356" s="32" t="s">
        <v>532</v>
      </c>
      <c r="E356" s="32" t="s">
        <v>513</v>
      </c>
      <c r="F356" s="54" t="s">
        <v>67</v>
      </c>
      <c r="G356" s="32" t="s">
        <v>595</v>
      </c>
      <c r="H356" s="32"/>
      <c r="I356" s="141">
        <f>I357</f>
        <v>1</v>
      </c>
      <c r="J356" s="141"/>
      <c r="K356" s="35">
        <f t="shared" si="20"/>
        <v>1</v>
      </c>
      <c r="L356" s="248"/>
      <c r="M356" s="35">
        <f t="shared" si="19"/>
        <v>1</v>
      </c>
    </row>
    <row r="357" spans="2:13" ht="12.75">
      <c r="B357" s="41" t="s">
        <v>580</v>
      </c>
      <c r="C357" s="93"/>
      <c r="D357" s="32" t="s">
        <v>532</v>
      </c>
      <c r="E357" s="32" t="s">
        <v>513</v>
      </c>
      <c r="F357" s="54" t="s">
        <v>67</v>
      </c>
      <c r="G357" s="32" t="s">
        <v>595</v>
      </c>
      <c r="H357" s="32">
        <v>2</v>
      </c>
      <c r="I357" s="141">
        <v>1</v>
      </c>
      <c r="J357" s="141"/>
      <c r="K357" s="35">
        <f t="shared" si="20"/>
        <v>1</v>
      </c>
      <c r="L357" s="248"/>
      <c r="M357" s="35">
        <f t="shared" si="19"/>
        <v>1</v>
      </c>
    </row>
    <row r="358" spans="2:13" ht="12.75">
      <c r="B358" s="41" t="s">
        <v>493</v>
      </c>
      <c r="C358" s="86"/>
      <c r="D358" s="32" t="s">
        <v>541</v>
      </c>
      <c r="E358" s="32"/>
      <c r="F358" s="79"/>
      <c r="G358" s="32"/>
      <c r="H358" s="32"/>
      <c r="I358" s="142">
        <f aca="true" t="shared" si="21" ref="I358:I363">I359</f>
        <v>55</v>
      </c>
      <c r="J358" s="141"/>
      <c r="K358" s="35">
        <f t="shared" si="20"/>
        <v>55</v>
      </c>
      <c r="L358" s="248"/>
      <c r="M358" s="35">
        <f t="shared" si="19"/>
        <v>55</v>
      </c>
    </row>
    <row r="359" spans="2:13" ht="12.75">
      <c r="B359" s="41" t="s">
        <v>515</v>
      </c>
      <c r="C359" s="86"/>
      <c r="D359" s="32" t="s">
        <v>541</v>
      </c>
      <c r="E359" s="32" t="s">
        <v>514</v>
      </c>
      <c r="F359" s="32"/>
      <c r="G359" s="32"/>
      <c r="H359" s="32"/>
      <c r="I359" s="141">
        <f t="shared" si="21"/>
        <v>55</v>
      </c>
      <c r="J359" s="141"/>
      <c r="K359" s="35">
        <f t="shared" si="20"/>
        <v>55</v>
      </c>
      <c r="L359" s="248"/>
      <c r="M359" s="35">
        <f t="shared" si="19"/>
        <v>55</v>
      </c>
    </row>
    <row r="360" spans="2:13" ht="25.5">
      <c r="B360" s="41" t="s">
        <v>74</v>
      </c>
      <c r="C360" s="86"/>
      <c r="D360" s="32" t="s">
        <v>541</v>
      </c>
      <c r="E360" s="32" t="s">
        <v>514</v>
      </c>
      <c r="F360" s="32" t="s">
        <v>43</v>
      </c>
      <c r="G360" s="32"/>
      <c r="H360" s="32"/>
      <c r="I360" s="141">
        <f t="shared" si="21"/>
        <v>55</v>
      </c>
      <c r="J360" s="141"/>
      <c r="K360" s="35">
        <f t="shared" si="20"/>
        <v>55</v>
      </c>
      <c r="L360" s="248"/>
      <c r="M360" s="35">
        <f t="shared" si="19"/>
        <v>55</v>
      </c>
    </row>
    <row r="361" spans="2:13" ht="25.5">
      <c r="B361" s="41" t="s">
        <v>75</v>
      </c>
      <c r="C361" s="86"/>
      <c r="D361" s="32" t="s">
        <v>541</v>
      </c>
      <c r="E361" s="32" t="s">
        <v>514</v>
      </c>
      <c r="F361" s="32" t="s">
        <v>44</v>
      </c>
      <c r="G361" s="32"/>
      <c r="H361" s="32"/>
      <c r="I361" s="141">
        <f t="shared" si="21"/>
        <v>55</v>
      </c>
      <c r="J361" s="141"/>
      <c r="K361" s="35">
        <f t="shared" si="20"/>
        <v>55</v>
      </c>
      <c r="L361" s="248"/>
      <c r="M361" s="35">
        <f aca="true" t="shared" si="22" ref="M361:M428">K361+L361</f>
        <v>55</v>
      </c>
    </row>
    <row r="362" spans="2:13" ht="12.75">
      <c r="B362" s="41" t="s">
        <v>45</v>
      </c>
      <c r="C362" s="86"/>
      <c r="D362" s="32" t="s">
        <v>541</v>
      </c>
      <c r="E362" s="32" t="s">
        <v>514</v>
      </c>
      <c r="F362" s="32" t="s">
        <v>44</v>
      </c>
      <c r="G362" s="32" t="s">
        <v>46</v>
      </c>
      <c r="H362" s="32"/>
      <c r="I362" s="141">
        <f t="shared" si="21"/>
        <v>55</v>
      </c>
      <c r="J362" s="141"/>
      <c r="K362" s="35">
        <f t="shared" si="20"/>
        <v>55</v>
      </c>
      <c r="L362" s="248"/>
      <c r="M362" s="35">
        <f t="shared" si="22"/>
        <v>55</v>
      </c>
    </row>
    <row r="363" spans="2:13" ht="12.75">
      <c r="B363" s="41" t="s">
        <v>158</v>
      </c>
      <c r="C363" s="86"/>
      <c r="D363" s="32" t="s">
        <v>541</v>
      </c>
      <c r="E363" s="32" t="s">
        <v>514</v>
      </c>
      <c r="F363" s="32" t="s">
        <v>44</v>
      </c>
      <c r="G363" s="32" t="s">
        <v>159</v>
      </c>
      <c r="H363" s="32"/>
      <c r="I363" s="141">
        <f t="shared" si="21"/>
        <v>55</v>
      </c>
      <c r="J363" s="141"/>
      <c r="K363" s="35">
        <f t="shared" si="20"/>
        <v>55</v>
      </c>
      <c r="L363" s="248"/>
      <c r="M363" s="35">
        <f t="shared" si="22"/>
        <v>55</v>
      </c>
    </row>
    <row r="364" spans="2:13" ht="12.75">
      <c r="B364" s="41" t="s">
        <v>580</v>
      </c>
      <c r="C364" s="92"/>
      <c r="D364" s="32" t="s">
        <v>541</v>
      </c>
      <c r="E364" s="32" t="s">
        <v>514</v>
      </c>
      <c r="F364" s="32" t="s">
        <v>44</v>
      </c>
      <c r="G364" s="32" t="s">
        <v>159</v>
      </c>
      <c r="H364" s="32">
        <v>2</v>
      </c>
      <c r="I364" s="141">
        <v>55</v>
      </c>
      <c r="J364" s="141"/>
      <c r="K364" s="35">
        <f t="shared" si="20"/>
        <v>55</v>
      </c>
      <c r="L364" s="248"/>
      <c r="M364" s="35">
        <f t="shared" si="22"/>
        <v>55</v>
      </c>
    </row>
    <row r="365" spans="2:13" ht="12.75">
      <c r="B365" s="41" t="s">
        <v>495</v>
      </c>
      <c r="C365" s="86"/>
      <c r="D365" s="32" t="s">
        <v>543</v>
      </c>
      <c r="E365" s="32"/>
      <c r="F365" s="32"/>
      <c r="G365" s="32"/>
      <c r="H365" s="32"/>
      <c r="I365" s="141">
        <f>I366+I384+I436+I501</f>
        <v>105737.9</v>
      </c>
      <c r="J365" s="141">
        <f>J366+J384+J436+J501</f>
        <v>961</v>
      </c>
      <c r="K365" s="35">
        <f t="shared" si="20"/>
        <v>106698.9</v>
      </c>
      <c r="L365" s="248">
        <f>L366+L384+L436+L501</f>
        <v>4011.4</v>
      </c>
      <c r="M365" s="35">
        <f t="shared" si="22"/>
        <v>110710.29999999999</v>
      </c>
    </row>
    <row r="366" spans="2:13" ht="12.75">
      <c r="B366" s="41" t="s">
        <v>496</v>
      </c>
      <c r="C366" s="86"/>
      <c r="D366" s="32" t="s">
        <v>543</v>
      </c>
      <c r="E366" s="32" t="s">
        <v>544</v>
      </c>
      <c r="F366" s="31"/>
      <c r="G366" s="31"/>
      <c r="H366" s="31"/>
      <c r="I366" s="141">
        <f>I367+I378</f>
        <v>19808.6</v>
      </c>
      <c r="J366" s="141"/>
      <c r="K366" s="35">
        <f t="shared" si="20"/>
        <v>19808.6</v>
      </c>
      <c r="L366" s="248"/>
      <c r="M366" s="35">
        <f t="shared" si="22"/>
        <v>19808.6</v>
      </c>
    </row>
    <row r="367" spans="2:13" ht="12.75">
      <c r="B367" s="51" t="s">
        <v>582</v>
      </c>
      <c r="C367" s="87"/>
      <c r="D367" s="32" t="s">
        <v>543</v>
      </c>
      <c r="E367" s="32" t="s">
        <v>544</v>
      </c>
      <c r="F367" s="85" t="s">
        <v>583</v>
      </c>
      <c r="G367" s="32"/>
      <c r="H367" s="32"/>
      <c r="I367" s="141">
        <f>I368+I374</f>
        <v>19798.6</v>
      </c>
      <c r="J367" s="141"/>
      <c r="K367" s="35">
        <f t="shared" si="20"/>
        <v>19798.6</v>
      </c>
      <c r="L367" s="248"/>
      <c r="M367" s="35">
        <f t="shared" si="22"/>
        <v>19798.6</v>
      </c>
    </row>
    <row r="368" spans="2:13" ht="12.75">
      <c r="B368" s="41" t="s">
        <v>53</v>
      </c>
      <c r="C368" s="86"/>
      <c r="D368" s="32" t="s">
        <v>543</v>
      </c>
      <c r="E368" s="32" t="s">
        <v>544</v>
      </c>
      <c r="F368" s="85" t="s">
        <v>54</v>
      </c>
      <c r="G368" s="32"/>
      <c r="H368" s="32"/>
      <c r="I368" s="141">
        <f>I369</f>
        <v>11536.6</v>
      </c>
      <c r="J368" s="141"/>
      <c r="K368" s="35">
        <f t="shared" si="20"/>
        <v>11536.6</v>
      </c>
      <c r="L368" s="248"/>
      <c r="M368" s="35">
        <f t="shared" si="22"/>
        <v>11536.6</v>
      </c>
    </row>
    <row r="369" spans="2:13" ht="12.75">
      <c r="B369" s="41" t="s">
        <v>45</v>
      </c>
      <c r="C369" s="86"/>
      <c r="D369" s="32" t="s">
        <v>543</v>
      </c>
      <c r="E369" s="32" t="s">
        <v>544</v>
      </c>
      <c r="F369" s="85" t="s">
        <v>54</v>
      </c>
      <c r="G369" s="32" t="s">
        <v>46</v>
      </c>
      <c r="H369" s="32"/>
      <c r="I369" s="141">
        <f>I370+I372</f>
        <v>11536.6</v>
      </c>
      <c r="J369" s="141"/>
      <c r="K369" s="35">
        <f t="shared" si="20"/>
        <v>11536.6</v>
      </c>
      <c r="L369" s="248"/>
      <c r="M369" s="35">
        <f t="shared" si="22"/>
        <v>11536.6</v>
      </c>
    </row>
    <row r="370" spans="2:13" ht="25.5">
      <c r="B370" s="41" t="s">
        <v>439</v>
      </c>
      <c r="C370" s="86"/>
      <c r="D370" s="32" t="s">
        <v>543</v>
      </c>
      <c r="E370" s="32" t="s">
        <v>544</v>
      </c>
      <c r="F370" s="85" t="s">
        <v>54</v>
      </c>
      <c r="G370" s="32" t="s">
        <v>438</v>
      </c>
      <c r="H370" s="32"/>
      <c r="I370" s="141">
        <f>I371</f>
        <v>11294</v>
      </c>
      <c r="J370" s="141"/>
      <c r="K370" s="35">
        <f t="shared" si="20"/>
        <v>11294</v>
      </c>
      <c r="L370" s="248"/>
      <c r="M370" s="35">
        <f t="shared" si="22"/>
        <v>11294</v>
      </c>
    </row>
    <row r="371" spans="2:13" ht="12.75">
      <c r="B371" s="41" t="s">
        <v>580</v>
      </c>
      <c r="C371" s="92"/>
      <c r="D371" s="32" t="s">
        <v>543</v>
      </c>
      <c r="E371" s="32" t="s">
        <v>544</v>
      </c>
      <c r="F371" s="85" t="s">
        <v>54</v>
      </c>
      <c r="G371" s="32" t="s">
        <v>438</v>
      </c>
      <c r="H371" s="32">
        <v>2</v>
      </c>
      <c r="I371" s="142">
        <v>11294</v>
      </c>
      <c r="J371" s="141"/>
      <c r="K371" s="35">
        <f t="shared" si="20"/>
        <v>11294</v>
      </c>
      <c r="L371" s="248"/>
      <c r="M371" s="35">
        <f t="shared" si="22"/>
        <v>11294</v>
      </c>
    </row>
    <row r="372" spans="2:13" ht="12.75">
      <c r="B372" s="41" t="s">
        <v>158</v>
      </c>
      <c r="C372" s="86"/>
      <c r="D372" s="32" t="s">
        <v>543</v>
      </c>
      <c r="E372" s="32" t="s">
        <v>544</v>
      </c>
      <c r="F372" s="85" t="s">
        <v>54</v>
      </c>
      <c r="G372" s="19">
        <v>612</v>
      </c>
      <c r="H372" s="32"/>
      <c r="I372" s="141">
        <f>I373</f>
        <v>242.6</v>
      </c>
      <c r="J372" s="141"/>
      <c r="K372" s="35">
        <f t="shared" si="20"/>
        <v>242.6</v>
      </c>
      <c r="L372" s="248"/>
      <c r="M372" s="35">
        <f t="shared" si="22"/>
        <v>242.6</v>
      </c>
    </row>
    <row r="373" spans="2:13" ht="12.75">
      <c r="B373" s="41" t="s">
        <v>580</v>
      </c>
      <c r="C373" s="92"/>
      <c r="D373" s="32" t="s">
        <v>543</v>
      </c>
      <c r="E373" s="32" t="s">
        <v>544</v>
      </c>
      <c r="F373" s="85" t="s">
        <v>54</v>
      </c>
      <c r="G373" s="19">
        <v>612</v>
      </c>
      <c r="H373" s="32">
        <v>2</v>
      </c>
      <c r="I373" s="141">
        <v>242.6</v>
      </c>
      <c r="J373" s="141"/>
      <c r="K373" s="35">
        <f t="shared" si="20"/>
        <v>242.6</v>
      </c>
      <c r="L373" s="248"/>
      <c r="M373" s="35">
        <f t="shared" si="22"/>
        <v>242.6</v>
      </c>
    </row>
    <row r="374" spans="2:13" ht="63.75">
      <c r="B374" s="51" t="s">
        <v>192</v>
      </c>
      <c r="C374" s="84"/>
      <c r="D374" s="32" t="s">
        <v>543</v>
      </c>
      <c r="E374" s="32" t="s">
        <v>544</v>
      </c>
      <c r="F374" s="79" t="s">
        <v>55</v>
      </c>
      <c r="G374" s="19"/>
      <c r="H374" s="32"/>
      <c r="I374" s="141">
        <f>I375</f>
        <v>8262</v>
      </c>
      <c r="J374" s="141"/>
      <c r="K374" s="35">
        <f t="shared" si="20"/>
        <v>8262</v>
      </c>
      <c r="L374" s="248"/>
      <c r="M374" s="35">
        <f t="shared" si="22"/>
        <v>8262</v>
      </c>
    </row>
    <row r="375" spans="2:13" ht="12.75">
      <c r="B375" s="41" t="s">
        <v>45</v>
      </c>
      <c r="C375" s="86"/>
      <c r="D375" s="32" t="s">
        <v>543</v>
      </c>
      <c r="E375" s="32" t="s">
        <v>544</v>
      </c>
      <c r="F375" s="79" t="s">
        <v>55</v>
      </c>
      <c r="G375" s="32" t="s">
        <v>46</v>
      </c>
      <c r="H375" s="32"/>
      <c r="I375" s="141">
        <f>I376</f>
        <v>8262</v>
      </c>
      <c r="J375" s="141"/>
      <c r="K375" s="35">
        <f t="shared" si="20"/>
        <v>8262</v>
      </c>
      <c r="L375" s="248"/>
      <c r="M375" s="35">
        <f t="shared" si="22"/>
        <v>8262</v>
      </c>
    </row>
    <row r="376" spans="2:13" ht="25.5">
      <c r="B376" s="41" t="s">
        <v>439</v>
      </c>
      <c r="C376" s="86"/>
      <c r="D376" s="32" t="s">
        <v>543</v>
      </c>
      <c r="E376" s="32" t="s">
        <v>544</v>
      </c>
      <c r="F376" s="79" t="s">
        <v>55</v>
      </c>
      <c r="G376" s="32" t="s">
        <v>438</v>
      </c>
      <c r="H376" s="32"/>
      <c r="I376" s="141">
        <f>I377</f>
        <v>8262</v>
      </c>
      <c r="J376" s="141"/>
      <c r="K376" s="35">
        <f t="shared" si="20"/>
        <v>8262</v>
      </c>
      <c r="L376" s="248"/>
      <c r="M376" s="35">
        <f t="shared" si="22"/>
        <v>8262</v>
      </c>
    </row>
    <row r="377" spans="2:13" ht="12.75">
      <c r="B377" s="41" t="s">
        <v>558</v>
      </c>
      <c r="C377" s="92"/>
      <c r="D377" s="32" t="s">
        <v>543</v>
      </c>
      <c r="E377" s="32" t="s">
        <v>544</v>
      </c>
      <c r="F377" s="79" t="s">
        <v>55</v>
      </c>
      <c r="G377" s="32" t="s">
        <v>438</v>
      </c>
      <c r="H377" s="32">
        <v>3</v>
      </c>
      <c r="I377" s="141">
        <v>8262</v>
      </c>
      <c r="J377" s="141"/>
      <c r="K377" s="35">
        <f t="shared" si="20"/>
        <v>8262</v>
      </c>
      <c r="L377" s="248"/>
      <c r="M377" s="35">
        <f t="shared" si="22"/>
        <v>8262</v>
      </c>
    </row>
    <row r="378" spans="2:13" ht="12.75">
      <c r="B378" s="41" t="s">
        <v>30</v>
      </c>
      <c r="C378" s="92"/>
      <c r="D378" s="32" t="s">
        <v>543</v>
      </c>
      <c r="E378" s="32" t="s">
        <v>544</v>
      </c>
      <c r="F378" s="85" t="s">
        <v>31</v>
      </c>
      <c r="G378" s="19"/>
      <c r="H378" s="32"/>
      <c r="I378" s="141">
        <f>I379</f>
        <v>10</v>
      </c>
      <c r="J378" s="141"/>
      <c r="K378" s="35">
        <f t="shared" si="20"/>
        <v>10</v>
      </c>
      <c r="L378" s="248"/>
      <c r="M378" s="35">
        <f t="shared" si="22"/>
        <v>10</v>
      </c>
    </row>
    <row r="379" spans="2:13" ht="25.5">
      <c r="B379" s="41" t="s">
        <v>56</v>
      </c>
      <c r="C379" s="86"/>
      <c r="D379" s="32" t="s">
        <v>543</v>
      </c>
      <c r="E379" s="32" t="s">
        <v>544</v>
      </c>
      <c r="F379" s="85" t="s">
        <v>57</v>
      </c>
      <c r="G379" s="19"/>
      <c r="H379" s="32"/>
      <c r="I379" s="141">
        <f>I380</f>
        <v>10</v>
      </c>
      <c r="J379" s="141"/>
      <c r="K379" s="35">
        <f t="shared" si="20"/>
        <v>10</v>
      </c>
      <c r="L379" s="248"/>
      <c r="M379" s="35">
        <f t="shared" si="22"/>
        <v>10</v>
      </c>
    </row>
    <row r="380" spans="2:13" ht="25.5">
      <c r="B380" s="41" t="s">
        <v>58</v>
      </c>
      <c r="C380" s="86"/>
      <c r="D380" s="32" t="s">
        <v>543</v>
      </c>
      <c r="E380" s="32" t="s">
        <v>544</v>
      </c>
      <c r="F380" s="79" t="s">
        <v>59</v>
      </c>
      <c r="G380" s="19"/>
      <c r="H380" s="32"/>
      <c r="I380" s="141">
        <f>I381</f>
        <v>10</v>
      </c>
      <c r="J380" s="141"/>
      <c r="K380" s="35">
        <f t="shared" si="20"/>
        <v>10</v>
      </c>
      <c r="L380" s="248"/>
      <c r="M380" s="35">
        <f t="shared" si="22"/>
        <v>10</v>
      </c>
    </row>
    <row r="381" spans="2:13" ht="12.75">
      <c r="B381" s="41" t="s">
        <v>45</v>
      </c>
      <c r="C381" s="86"/>
      <c r="D381" s="32" t="s">
        <v>543</v>
      </c>
      <c r="E381" s="32" t="s">
        <v>544</v>
      </c>
      <c r="F381" s="79" t="s">
        <v>59</v>
      </c>
      <c r="G381" s="32" t="s">
        <v>46</v>
      </c>
      <c r="H381" s="32"/>
      <c r="I381" s="141">
        <f>I382</f>
        <v>10</v>
      </c>
      <c r="J381" s="141"/>
      <c r="K381" s="35">
        <f t="shared" si="20"/>
        <v>10</v>
      </c>
      <c r="L381" s="248"/>
      <c r="M381" s="35">
        <f t="shared" si="22"/>
        <v>10</v>
      </c>
    </row>
    <row r="382" spans="2:13" ht="12.75">
      <c r="B382" s="41" t="s">
        <v>158</v>
      </c>
      <c r="C382" s="86"/>
      <c r="D382" s="32" t="s">
        <v>543</v>
      </c>
      <c r="E382" s="32" t="s">
        <v>544</v>
      </c>
      <c r="F382" s="79" t="s">
        <v>59</v>
      </c>
      <c r="G382" s="19">
        <v>612</v>
      </c>
      <c r="H382" s="32"/>
      <c r="I382" s="141">
        <f>I383</f>
        <v>10</v>
      </c>
      <c r="J382" s="141"/>
      <c r="K382" s="35">
        <f t="shared" si="20"/>
        <v>10</v>
      </c>
      <c r="L382" s="248"/>
      <c r="M382" s="35">
        <f t="shared" si="22"/>
        <v>10</v>
      </c>
    </row>
    <row r="383" spans="2:13" ht="12.75">
      <c r="B383" s="41" t="s">
        <v>580</v>
      </c>
      <c r="C383" s="92"/>
      <c r="D383" s="32" t="s">
        <v>543</v>
      </c>
      <c r="E383" s="32" t="s">
        <v>544</v>
      </c>
      <c r="F383" s="79" t="s">
        <v>59</v>
      </c>
      <c r="G383" s="19">
        <v>612</v>
      </c>
      <c r="H383" s="32">
        <v>2</v>
      </c>
      <c r="I383" s="141">
        <v>10</v>
      </c>
      <c r="J383" s="141"/>
      <c r="K383" s="35">
        <f t="shared" si="20"/>
        <v>10</v>
      </c>
      <c r="L383" s="248"/>
      <c r="M383" s="35">
        <f t="shared" si="22"/>
        <v>10</v>
      </c>
    </row>
    <row r="384" spans="2:13" ht="12.75">
      <c r="B384" s="41" t="s">
        <v>497</v>
      </c>
      <c r="C384" s="86"/>
      <c r="D384" s="32" t="s">
        <v>543</v>
      </c>
      <c r="E384" s="32" t="s">
        <v>545</v>
      </c>
      <c r="F384" s="32"/>
      <c r="G384" s="32"/>
      <c r="H384" s="32"/>
      <c r="I384" s="141">
        <f>I385+I415</f>
        <v>83602</v>
      </c>
      <c r="J384" s="141">
        <f>J385+J415</f>
        <v>970</v>
      </c>
      <c r="K384" s="35">
        <f t="shared" si="20"/>
        <v>84572</v>
      </c>
      <c r="L384" s="248">
        <f>L385+L415</f>
        <v>4011.4</v>
      </c>
      <c r="M384" s="35">
        <f t="shared" si="22"/>
        <v>88583.4</v>
      </c>
    </row>
    <row r="385" spans="2:13" ht="12.75">
      <c r="B385" s="51" t="s">
        <v>582</v>
      </c>
      <c r="C385" s="87"/>
      <c r="D385" s="32" t="s">
        <v>543</v>
      </c>
      <c r="E385" s="32" t="s">
        <v>545</v>
      </c>
      <c r="F385" s="85" t="s">
        <v>583</v>
      </c>
      <c r="G385" s="32"/>
      <c r="H385" s="32"/>
      <c r="I385" s="141">
        <f>I390+I394+I386+I401+I407</f>
        <v>82927.7</v>
      </c>
      <c r="J385" s="141">
        <f>J386+J390+J394+J398</f>
        <v>970</v>
      </c>
      <c r="K385" s="35">
        <f t="shared" si="20"/>
        <v>83897.7</v>
      </c>
      <c r="L385" s="35">
        <f>L386+L390+L394+L398+L401+L407+L411</f>
        <v>4011.4</v>
      </c>
      <c r="M385" s="35">
        <f t="shared" si="22"/>
        <v>87909.09999999999</v>
      </c>
    </row>
    <row r="386" spans="2:13" ht="12.75">
      <c r="B386" s="51" t="s">
        <v>171</v>
      </c>
      <c r="C386" s="84"/>
      <c r="D386" s="32" t="s">
        <v>543</v>
      </c>
      <c r="E386" s="32" t="s">
        <v>545</v>
      </c>
      <c r="F386" s="79" t="s">
        <v>61</v>
      </c>
      <c r="G386" s="85"/>
      <c r="H386" s="31"/>
      <c r="I386" s="141">
        <f>I387</f>
        <v>1901.7</v>
      </c>
      <c r="J386" s="141"/>
      <c r="K386" s="35">
        <f>I386+J386</f>
        <v>1901.7</v>
      </c>
      <c r="L386" s="248"/>
      <c r="M386" s="35">
        <f t="shared" si="22"/>
        <v>1901.7</v>
      </c>
    </row>
    <row r="387" spans="2:13" ht="12.75">
      <c r="B387" s="41" t="s">
        <v>45</v>
      </c>
      <c r="C387" s="86"/>
      <c r="D387" s="32" t="s">
        <v>543</v>
      </c>
      <c r="E387" s="32" t="s">
        <v>545</v>
      </c>
      <c r="F387" s="79" t="s">
        <v>61</v>
      </c>
      <c r="G387" s="32" t="s">
        <v>46</v>
      </c>
      <c r="H387" s="32"/>
      <c r="I387" s="141">
        <f>I388</f>
        <v>1901.7</v>
      </c>
      <c r="J387" s="141"/>
      <c r="K387" s="35">
        <f>I387+J387</f>
        <v>1901.7</v>
      </c>
      <c r="L387" s="248"/>
      <c r="M387" s="35">
        <f t="shared" si="22"/>
        <v>1901.7</v>
      </c>
    </row>
    <row r="388" spans="2:13" ht="25.5">
      <c r="B388" s="41" t="s">
        <v>439</v>
      </c>
      <c r="C388" s="86"/>
      <c r="D388" s="32" t="s">
        <v>543</v>
      </c>
      <c r="E388" s="32" t="s">
        <v>545</v>
      </c>
      <c r="F388" s="79" t="s">
        <v>61</v>
      </c>
      <c r="G388" s="32" t="s">
        <v>438</v>
      </c>
      <c r="H388" s="32"/>
      <c r="I388" s="141">
        <f>I389</f>
        <v>1901.7</v>
      </c>
      <c r="J388" s="141"/>
      <c r="K388" s="35">
        <f>I388+J388</f>
        <v>1901.7</v>
      </c>
      <c r="L388" s="248"/>
      <c r="M388" s="35">
        <f t="shared" si="22"/>
        <v>1901.7</v>
      </c>
    </row>
    <row r="389" spans="2:13" ht="12.75">
      <c r="B389" s="41" t="s">
        <v>558</v>
      </c>
      <c r="C389" s="92"/>
      <c r="D389" s="32" t="s">
        <v>543</v>
      </c>
      <c r="E389" s="32" t="s">
        <v>545</v>
      </c>
      <c r="F389" s="79" t="s">
        <v>61</v>
      </c>
      <c r="G389" s="32" t="s">
        <v>438</v>
      </c>
      <c r="H389" s="32">
        <v>3</v>
      </c>
      <c r="I389" s="141">
        <v>1901.7</v>
      </c>
      <c r="J389" s="141"/>
      <c r="K389" s="35">
        <f>I389+J389</f>
        <v>1901.7</v>
      </c>
      <c r="L389" s="248"/>
      <c r="M389" s="35">
        <f t="shared" si="22"/>
        <v>1901.7</v>
      </c>
    </row>
    <row r="390" spans="2:13" ht="63.75">
      <c r="B390" s="51" t="s">
        <v>192</v>
      </c>
      <c r="C390" s="84"/>
      <c r="D390" s="32" t="s">
        <v>543</v>
      </c>
      <c r="E390" s="32" t="s">
        <v>545</v>
      </c>
      <c r="F390" s="79" t="s">
        <v>55</v>
      </c>
      <c r="G390" s="19"/>
      <c r="H390" s="32"/>
      <c r="I390" s="141">
        <f>I391</f>
        <v>53917.3</v>
      </c>
      <c r="J390" s="141"/>
      <c r="K390" s="35">
        <f t="shared" si="20"/>
        <v>53917.3</v>
      </c>
      <c r="L390" s="35">
        <f>L391</f>
        <v>3951.4</v>
      </c>
      <c r="M390" s="35">
        <f t="shared" si="22"/>
        <v>57868.700000000004</v>
      </c>
    </row>
    <row r="391" spans="2:13" ht="12.75">
      <c r="B391" s="41" t="s">
        <v>45</v>
      </c>
      <c r="C391" s="86"/>
      <c r="D391" s="32" t="s">
        <v>543</v>
      </c>
      <c r="E391" s="32" t="s">
        <v>545</v>
      </c>
      <c r="F391" s="79" t="s">
        <v>55</v>
      </c>
      <c r="G391" s="32" t="s">
        <v>46</v>
      </c>
      <c r="H391" s="32"/>
      <c r="I391" s="141">
        <f>I392</f>
        <v>53917.3</v>
      </c>
      <c r="J391" s="141"/>
      <c r="K391" s="35">
        <f t="shared" si="20"/>
        <v>53917.3</v>
      </c>
      <c r="L391" s="35">
        <f>L392</f>
        <v>3951.4</v>
      </c>
      <c r="M391" s="35">
        <f t="shared" si="22"/>
        <v>57868.700000000004</v>
      </c>
    </row>
    <row r="392" spans="2:13" ht="25.5">
      <c r="B392" s="41" t="s">
        <v>439</v>
      </c>
      <c r="C392" s="86"/>
      <c r="D392" s="32" t="s">
        <v>543</v>
      </c>
      <c r="E392" s="32" t="s">
        <v>545</v>
      </c>
      <c r="F392" s="79" t="s">
        <v>55</v>
      </c>
      <c r="G392" s="32" t="s">
        <v>438</v>
      </c>
      <c r="H392" s="32"/>
      <c r="I392" s="141">
        <f>I393</f>
        <v>53917.3</v>
      </c>
      <c r="J392" s="141"/>
      <c r="K392" s="35">
        <f t="shared" si="20"/>
        <v>53917.3</v>
      </c>
      <c r="L392" s="35">
        <f>L393</f>
        <v>3951.4</v>
      </c>
      <c r="M392" s="35">
        <f t="shared" si="22"/>
        <v>57868.700000000004</v>
      </c>
    </row>
    <row r="393" spans="2:13" ht="12.75">
      <c r="B393" s="41" t="s">
        <v>558</v>
      </c>
      <c r="C393" s="92"/>
      <c r="D393" s="32" t="s">
        <v>543</v>
      </c>
      <c r="E393" s="32" t="s">
        <v>545</v>
      </c>
      <c r="F393" s="79" t="s">
        <v>55</v>
      </c>
      <c r="G393" s="32" t="s">
        <v>438</v>
      </c>
      <c r="H393" s="32">
        <v>3</v>
      </c>
      <c r="I393" s="141">
        <v>53917.3</v>
      </c>
      <c r="J393" s="141"/>
      <c r="K393" s="35">
        <f t="shared" si="20"/>
        <v>53917.3</v>
      </c>
      <c r="L393" s="248">
        <v>3951.4</v>
      </c>
      <c r="M393" s="35">
        <f t="shared" si="22"/>
        <v>57868.700000000004</v>
      </c>
    </row>
    <row r="394" spans="2:13" ht="25.5">
      <c r="B394" s="51" t="s">
        <v>190</v>
      </c>
      <c r="C394" s="84"/>
      <c r="D394" s="32" t="s">
        <v>543</v>
      </c>
      <c r="E394" s="32" t="s">
        <v>545</v>
      </c>
      <c r="F394" s="85" t="s">
        <v>60</v>
      </c>
      <c r="G394" s="31"/>
      <c r="H394" s="31"/>
      <c r="I394" s="141">
        <f>I395</f>
        <v>3155.3</v>
      </c>
      <c r="J394" s="141"/>
      <c r="K394" s="35">
        <f t="shared" si="20"/>
        <v>3155.3</v>
      </c>
      <c r="L394" s="248"/>
      <c r="M394" s="35">
        <f t="shared" si="22"/>
        <v>3155.3</v>
      </c>
    </row>
    <row r="395" spans="2:13" ht="12.75">
      <c r="B395" s="41" t="s">
        <v>45</v>
      </c>
      <c r="C395" s="86"/>
      <c r="D395" s="32" t="s">
        <v>543</v>
      </c>
      <c r="E395" s="32" t="s">
        <v>545</v>
      </c>
      <c r="F395" s="85" t="s">
        <v>60</v>
      </c>
      <c r="G395" s="32" t="s">
        <v>46</v>
      </c>
      <c r="H395" s="32"/>
      <c r="I395" s="141">
        <f>I396</f>
        <v>3155.3</v>
      </c>
      <c r="J395" s="141"/>
      <c r="K395" s="35">
        <f aca="true" t="shared" si="23" ref="K395:K461">I395+J395</f>
        <v>3155.3</v>
      </c>
      <c r="L395" s="248"/>
      <c r="M395" s="35">
        <f t="shared" si="22"/>
        <v>3155.3</v>
      </c>
    </row>
    <row r="396" spans="2:13" ht="25.5">
      <c r="B396" s="41" t="s">
        <v>439</v>
      </c>
      <c r="C396" s="86"/>
      <c r="D396" s="32" t="s">
        <v>543</v>
      </c>
      <c r="E396" s="32" t="s">
        <v>545</v>
      </c>
      <c r="F396" s="85" t="s">
        <v>60</v>
      </c>
      <c r="G396" s="32" t="s">
        <v>438</v>
      </c>
      <c r="H396" s="32"/>
      <c r="I396" s="141">
        <f>I397</f>
        <v>3155.3</v>
      </c>
      <c r="J396" s="141"/>
      <c r="K396" s="35">
        <f t="shared" si="23"/>
        <v>3155.3</v>
      </c>
      <c r="L396" s="248"/>
      <c r="M396" s="35">
        <f t="shared" si="22"/>
        <v>3155.3</v>
      </c>
    </row>
    <row r="397" spans="2:13" ht="12.75">
      <c r="B397" s="41" t="s">
        <v>558</v>
      </c>
      <c r="C397" s="92"/>
      <c r="D397" s="32" t="s">
        <v>543</v>
      </c>
      <c r="E397" s="32" t="s">
        <v>545</v>
      </c>
      <c r="F397" s="85" t="s">
        <v>60</v>
      </c>
      <c r="G397" s="32" t="s">
        <v>438</v>
      </c>
      <c r="H397" s="32">
        <v>3</v>
      </c>
      <c r="I397" s="141">
        <v>3155.3</v>
      </c>
      <c r="J397" s="141"/>
      <c r="K397" s="35">
        <f t="shared" si="23"/>
        <v>3155.3</v>
      </c>
      <c r="L397" s="248"/>
      <c r="M397" s="35">
        <f t="shared" si="22"/>
        <v>3155.3</v>
      </c>
    </row>
    <row r="398" spans="2:13" ht="25.5">
      <c r="B398" s="51" t="s">
        <v>7</v>
      </c>
      <c r="C398" s="87"/>
      <c r="D398" s="32" t="s">
        <v>543</v>
      </c>
      <c r="E398" s="32" t="s">
        <v>545</v>
      </c>
      <c r="F398" s="32" t="s">
        <v>6</v>
      </c>
      <c r="G398" s="31"/>
      <c r="H398" s="31"/>
      <c r="I398" s="141"/>
      <c r="J398" s="141">
        <f>J399</f>
        <v>970</v>
      </c>
      <c r="K398" s="35">
        <f t="shared" si="23"/>
        <v>970</v>
      </c>
      <c r="L398" s="248"/>
      <c r="M398" s="35">
        <f t="shared" si="22"/>
        <v>970</v>
      </c>
    </row>
    <row r="399" spans="2:13" ht="12.75">
      <c r="B399" s="41" t="s">
        <v>158</v>
      </c>
      <c r="C399" s="87"/>
      <c r="D399" s="32" t="s">
        <v>543</v>
      </c>
      <c r="E399" s="32" t="s">
        <v>545</v>
      </c>
      <c r="F399" s="32" t="s">
        <v>6</v>
      </c>
      <c r="G399" s="32" t="s">
        <v>159</v>
      </c>
      <c r="H399" s="32"/>
      <c r="I399" s="141"/>
      <c r="J399" s="141">
        <f>J400</f>
        <v>970</v>
      </c>
      <c r="K399" s="35">
        <f t="shared" si="23"/>
        <v>970</v>
      </c>
      <c r="L399" s="248"/>
      <c r="M399" s="35">
        <f t="shared" si="22"/>
        <v>970</v>
      </c>
    </row>
    <row r="400" spans="2:13" ht="12.75">
      <c r="B400" s="41" t="s">
        <v>558</v>
      </c>
      <c r="C400" s="87"/>
      <c r="D400" s="32" t="s">
        <v>543</v>
      </c>
      <c r="E400" s="32" t="s">
        <v>545</v>
      </c>
      <c r="F400" s="32" t="s">
        <v>6</v>
      </c>
      <c r="G400" s="32" t="s">
        <v>159</v>
      </c>
      <c r="H400" s="32" t="s">
        <v>212</v>
      </c>
      <c r="I400" s="141"/>
      <c r="J400" s="141">
        <v>970</v>
      </c>
      <c r="K400" s="35">
        <f t="shared" si="23"/>
        <v>970</v>
      </c>
      <c r="L400" s="248"/>
      <c r="M400" s="35">
        <f t="shared" si="22"/>
        <v>970</v>
      </c>
    </row>
    <row r="401" spans="2:13" ht="12.75">
      <c r="B401" s="41" t="s">
        <v>172</v>
      </c>
      <c r="C401" s="86"/>
      <c r="D401" s="32" t="s">
        <v>543</v>
      </c>
      <c r="E401" s="32" t="s">
        <v>545</v>
      </c>
      <c r="F401" s="85" t="s">
        <v>62</v>
      </c>
      <c r="G401" s="32"/>
      <c r="H401" s="32"/>
      <c r="I401" s="141">
        <f>I402</f>
        <v>21427.899999999998</v>
      </c>
      <c r="J401" s="141"/>
      <c r="K401" s="35">
        <f t="shared" si="23"/>
        <v>21427.899999999998</v>
      </c>
      <c r="L401" s="248"/>
      <c r="M401" s="35">
        <f t="shared" si="22"/>
        <v>21427.899999999998</v>
      </c>
    </row>
    <row r="402" spans="2:13" ht="12.75">
      <c r="B402" s="41" t="s">
        <v>45</v>
      </c>
      <c r="C402" s="86"/>
      <c r="D402" s="32" t="s">
        <v>543</v>
      </c>
      <c r="E402" s="32" t="s">
        <v>545</v>
      </c>
      <c r="F402" s="85" t="s">
        <v>62</v>
      </c>
      <c r="G402" s="32" t="s">
        <v>46</v>
      </c>
      <c r="H402" s="32"/>
      <c r="I402" s="141">
        <f>I403+I405</f>
        <v>21427.899999999998</v>
      </c>
      <c r="J402" s="141"/>
      <c r="K402" s="35">
        <f t="shared" si="23"/>
        <v>21427.899999999998</v>
      </c>
      <c r="L402" s="248"/>
      <c r="M402" s="35">
        <f t="shared" si="22"/>
        <v>21427.899999999998</v>
      </c>
    </row>
    <row r="403" spans="2:13" ht="25.5">
      <c r="B403" s="41" t="s">
        <v>439</v>
      </c>
      <c r="C403" s="86"/>
      <c r="D403" s="32" t="s">
        <v>543</v>
      </c>
      <c r="E403" s="32" t="s">
        <v>545</v>
      </c>
      <c r="F403" s="85" t="s">
        <v>62</v>
      </c>
      <c r="G403" s="32" t="s">
        <v>438</v>
      </c>
      <c r="H403" s="32"/>
      <c r="I403" s="141">
        <f>I404</f>
        <v>21306.3</v>
      </c>
      <c r="J403" s="141"/>
      <c r="K403" s="35">
        <f t="shared" si="23"/>
        <v>21306.3</v>
      </c>
      <c r="L403" s="248"/>
      <c r="M403" s="35">
        <f t="shared" si="22"/>
        <v>21306.3</v>
      </c>
    </row>
    <row r="404" spans="2:13" ht="12.75">
      <c r="B404" s="41" t="s">
        <v>580</v>
      </c>
      <c r="C404" s="92"/>
      <c r="D404" s="32" t="s">
        <v>543</v>
      </c>
      <c r="E404" s="32" t="s">
        <v>545</v>
      </c>
      <c r="F404" s="85" t="s">
        <v>62</v>
      </c>
      <c r="G404" s="32" t="s">
        <v>438</v>
      </c>
      <c r="H404" s="32">
        <v>2</v>
      </c>
      <c r="I404" s="141">
        <v>21306.3</v>
      </c>
      <c r="J404" s="141"/>
      <c r="K404" s="35">
        <f t="shared" si="23"/>
        <v>21306.3</v>
      </c>
      <c r="L404" s="248"/>
      <c r="M404" s="35">
        <f t="shared" si="22"/>
        <v>21306.3</v>
      </c>
    </row>
    <row r="405" spans="2:13" ht="12.75">
      <c r="B405" s="41" t="s">
        <v>158</v>
      </c>
      <c r="C405" s="86"/>
      <c r="D405" s="32" t="s">
        <v>543</v>
      </c>
      <c r="E405" s="32" t="s">
        <v>545</v>
      </c>
      <c r="F405" s="85" t="s">
        <v>62</v>
      </c>
      <c r="G405" s="19">
        <v>612</v>
      </c>
      <c r="H405" s="32"/>
      <c r="I405" s="141">
        <f>I406</f>
        <v>121.6</v>
      </c>
      <c r="J405" s="141"/>
      <c r="K405" s="35">
        <f t="shared" si="23"/>
        <v>121.6</v>
      </c>
      <c r="L405" s="248"/>
      <c r="M405" s="35">
        <f t="shared" si="22"/>
        <v>121.6</v>
      </c>
    </row>
    <row r="406" spans="2:13" ht="12.75">
      <c r="B406" s="41" t="s">
        <v>580</v>
      </c>
      <c r="C406" s="92"/>
      <c r="D406" s="32" t="s">
        <v>543</v>
      </c>
      <c r="E406" s="32" t="s">
        <v>545</v>
      </c>
      <c r="F406" s="85" t="s">
        <v>62</v>
      </c>
      <c r="G406" s="19">
        <v>612</v>
      </c>
      <c r="H406" s="32">
        <v>2</v>
      </c>
      <c r="I406" s="141">
        <v>121.6</v>
      </c>
      <c r="J406" s="141"/>
      <c r="K406" s="35">
        <f t="shared" si="23"/>
        <v>121.6</v>
      </c>
      <c r="L406" s="248"/>
      <c r="M406" s="35">
        <f t="shared" si="22"/>
        <v>121.6</v>
      </c>
    </row>
    <row r="407" spans="2:13" ht="12.75">
      <c r="B407" s="41" t="s">
        <v>173</v>
      </c>
      <c r="C407" s="92"/>
      <c r="D407" s="32" t="s">
        <v>543</v>
      </c>
      <c r="E407" s="32" t="s">
        <v>545</v>
      </c>
      <c r="F407" s="85" t="s">
        <v>63</v>
      </c>
      <c r="G407" s="19"/>
      <c r="H407" s="32"/>
      <c r="I407" s="141">
        <f>I408</f>
        <v>2525.5</v>
      </c>
      <c r="J407" s="141"/>
      <c r="K407" s="35">
        <f t="shared" si="23"/>
        <v>2525.5</v>
      </c>
      <c r="L407" s="248"/>
      <c r="M407" s="35">
        <f t="shared" si="22"/>
        <v>2525.5</v>
      </c>
    </row>
    <row r="408" spans="2:13" ht="12.75">
      <c r="B408" s="41" t="s">
        <v>45</v>
      </c>
      <c r="C408" s="86"/>
      <c r="D408" s="32" t="s">
        <v>543</v>
      </c>
      <c r="E408" s="32" t="s">
        <v>545</v>
      </c>
      <c r="F408" s="85" t="s">
        <v>63</v>
      </c>
      <c r="G408" s="32" t="s">
        <v>46</v>
      </c>
      <c r="H408" s="32"/>
      <c r="I408" s="141">
        <f>I409</f>
        <v>2525.5</v>
      </c>
      <c r="J408" s="141"/>
      <c r="K408" s="35">
        <f t="shared" si="23"/>
        <v>2525.5</v>
      </c>
      <c r="L408" s="248"/>
      <c r="M408" s="35">
        <f t="shared" si="22"/>
        <v>2525.5</v>
      </c>
    </row>
    <row r="409" spans="2:13" ht="25.5">
      <c r="B409" s="41" t="s">
        <v>439</v>
      </c>
      <c r="C409" s="86"/>
      <c r="D409" s="32" t="s">
        <v>543</v>
      </c>
      <c r="E409" s="32" t="s">
        <v>545</v>
      </c>
      <c r="F409" s="85" t="s">
        <v>63</v>
      </c>
      <c r="G409" s="32" t="s">
        <v>438</v>
      </c>
      <c r="H409" s="32"/>
      <c r="I409" s="141">
        <f>I410</f>
        <v>2525.5</v>
      </c>
      <c r="J409" s="141"/>
      <c r="K409" s="35">
        <f t="shared" si="23"/>
        <v>2525.5</v>
      </c>
      <c r="L409" s="248"/>
      <c r="M409" s="35">
        <f t="shared" si="22"/>
        <v>2525.5</v>
      </c>
    </row>
    <row r="410" spans="2:13" ht="12.75">
      <c r="B410" s="41" t="s">
        <v>580</v>
      </c>
      <c r="C410" s="92"/>
      <c r="D410" s="32" t="s">
        <v>543</v>
      </c>
      <c r="E410" s="32" t="s">
        <v>545</v>
      </c>
      <c r="F410" s="85" t="s">
        <v>63</v>
      </c>
      <c r="G410" s="32" t="s">
        <v>438</v>
      </c>
      <c r="H410" s="32">
        <v>2</v>
      </c>
      <c r="I410" s="141">
        <v>2525.5</v>
      </c>
      <c r="J410" s="141"/>
      <c r="K410" s="35">
        <f t="shared" si="23"/>
        <v>2525.5</v>
      </c>
      <c r="L410" s="248"/>
      <c r="M410" s="35">
        <f t="shared" si="22"/>
        <v>2525.5</v>
      </c>
    </row>
    <row r="411" spans="2:13" ht="25.5">
      <c r="B411" s="41" t="s">
        <v>298</v>
      </c>
      <c r="C411" s="92"/>
      <c r="D411" s="32" t="s">
        <v>543</v>
      </c>
      <c r="E411" s="32" t="s">
        <v>545</v>
      </c>
      <c r="F411" s="85" t="s">
        <v>297</v>
      </c>
      <c r="G411" s="32"/>
      <c r="H411" s="32"/>
      <c r="I411" s="141"/>
      <c r="J411" s="141"/>
      <c r="K411" s="35"/>
      <c r="L411" s="248">
        <f>L412</f>
        <v>60</v>
      </c>
      <c r="M411" s="35">
        <f t="shared" si="22"/>
        <v>60</v>
      </c>
    </row>
    <row r="412" spans="2:13" ht="12.75">
      <c r="B412" s="41" t="s">
        <v>45</v>
      </c>
      <c r="C412" s="92"/>
      <c r="D412" s="32" t="s">
        <v>543</v>
      </c>
      <c r="E412" s="32" t="s">
        <v>545</v>
      </c>
      <c r="F412" s="85" t="s">
        <v>297</v>
      </c>
      <c r="G412" s="32" t="s">
        <v>46</v>
      </c>
      <c r="H412" s="32"/>
      <c r="I412" s="141"/>
      <c r="J412" s="141"/>
      <c r="K412" s="35"/>
      <c r="L412" s="248">
        <f>L413</f>
        <v>60</v>
      </c>
      <c r="M412" s="35">
        <f t="shared" si="22"/>
        <v>60</v>
      </c>
    </row>
    <row r="413" spans="2:13" ht="12.75">
      <c r="B413" s="41" t="s">
        <v>158</v>
      </c>
      <c r="C413" s="92"/>
      <c r="D413" s="32" t="s">
        <v>543</v>
      </c>
      <c r="E413" s="32" t="s">
        <v>545</v>
      </c>
      <c r="F413" s="85" t="s">
        <v>297</v>
      </c>
      <c r="G413" s="32" t="s">
        <v>159</v>
      </c>
      <c r="H413" s="32"/>
      <c r="I413" s="141"/>
      <c r="J413" s="141"/>
      <c r="K413" s="35"/>
      <c r="L413" s="248">
        <f>L414</f>
        <v>60</v>
      </c>
      <c r="M413" s="35">
        <f t="shared" si="22"/>
        <v>60</v>
      </c>
    </row>
    <row r="414" spans="2:13" ht="12.75">
      <c r="B414" s="41" t="s">
        <v>580</v>
      </c>
      <c r="C414" s="92"/>
      <c r="D414" s="32" t="s">
        <v>543</v>
      </c>
      <c r="E414" s="32" t="s">
        <v>545</v>
      </c>
      <c r="F414" s="85" t="s">
        <v>297</v>
      </c>
      <c r="G414" s="32" t="s">
        <v>159</v>
      </c>
      <c r="H414" s="32" t="s">
        <v>569</v>
      </c>
      <c r="I414" s="141"/>
      <c r="J414" s="141"/>
      <c r="K414" s="35"/>
      <c r="L414" s="248">
        <v>60</v>
      </c>
      <c r="M414" s="35">
        <f t="shared" si="22"/>
        <v>60</v>
      </c>
    </row>
    <row r="415" spans="2:13" ht="12.75">
      <c r="B415" s="41" t="s">
        <v>30</v>
      </c>
      <c r="C415" s="92"/>
      <c r="D415" s="32" t="s">
        <v>543</v>
      </c>
      <c r="E415" s="32" t="s">
        <v>545</v>
      </c>
      <c r="F415" s="85" t="s">
        <v>31</v>
      </c>
      <c r="G415" s="19"/>
      <c r="H415" s="32"/>
      <c r="I415" s="141">
        <f>I416+I421+I426+I431</f>
        <v>674.3</v>
      </c>
      <c r="J415" s="141"/>
      <c r="K415" s="35">
        <f t="shared" si="23"/>
        <v>674.3</v>
      </c>
      <c r="L415" s="248"/>
      <c r="M415" s="35">
        <f t="shared" si="22"/>
        <v>674.3</v>
      </c>
    </row>
    <row r="416" spans="2:13" ht="25.5">
      <c r="B416" s="41" t="s">
        <v>32</v>
      </c>
      <c r="C416" s="86"/>
      <c r="D416" s="32" t="s">
        <v>543</v>
      </c>
      <c r="E416" s="32" t="s">
        <v>545</v>
      </c>
      <c r="F416" s="79" t="s">
        <v>33</v>
      </c>
      <c r="G416" s="19"/>
      <c r="H416" s="32"/>
      <c r="I416" s="141">
        <f>I417</f>
        <v>26.5</v>
      </c>
      <c r="J416" s="141"/>
      <c r="K416" s="35">
        <f t="shared" si="23"/>
        <v>26.5</v>
      </c>
      <c r="L416" s="248"/>
      <c r="M416" s="35">
        <f t="shared" si="22"/>
        <v>26.5</v>
      </c>
    </row>
    <row r="417" spans="2:13" ht="38.25">
      <c r="B417" s="41" t="s">
        <v>193</v>
      </c>
      <c r="C417" s="86"/>
      <c r="D417" s="32" t="s">
        <v>543</v>
      </c>
      <c r="E417" s="32" t="s">
        <v>545</v>
      </c>
      <c r="F417" s="79" t="s">
        <v>35</v>
      </c>
      <c r="G417" s="19"/>
      <c r="H417" s="32"/>
      <c r="I417" s="141">
        <f>I418</f>
        <v>26.5</v>
      </c>
      <c r="J417" s="141"/>
      <c r="K417" s="35">
        <f t="shared" si="23"/>
        <v>26.5</v>
      </c>
      <c r="L417" s="248"/>
      <c r="M417" s="35">
        <f t="shared" si="22"/>
        <v>26.5</v>
      </c>
    </row>
    <row r="418" spans="2:13" ht="12.75">
      <c r="B418" s="41" t="s">
        <v>45</v>
      </c>
      <c r="C418" s="86"/>
      <c r="D418" s="32" t="s">
        <v>543</v>
      </c>
      <c r="E418" s="32" t="s">
        <v>545</v>
      </c>
      <c r="F418" s="79" t="s">
        <v>35</v>
      </c>
      <c r="G418" s="19">
        <v>600</v>
      </c>
      <c r="H418" s="32"/>
      <c r="I418" s="141">
        <f>I419</f>
        <v>26.5</v>
      </c>
      <c r="J418" s="141"/>
      <c r="K418" s="35">
        <f t="shared" si="23"/>
        <v>26.5</v>
      </c>
      <c r="L418" s="248"/>
      <c r="M418" s="35">
        <f t="shared" si="22"/>
        <v>26.5</v>
      </c>
    </row>
    <row r="419" spans="2:13" ht="12.75">
      <c r="B419" s="41" t="s">
        <v>158</v>
      </c>
      <c r="C419" s="86"/>
      <c r="D419" s="32" t="s">
        <v>543</v>
      </c>
      <c r="E419" s="32" t="s">
        <v>545</v>
      </c>
      <c r="F419" s="79" t="s">
        <v>35</v>
      </c>
      <c r="G419" s="19">
        <v>612</v>
      </c>
      <c r="H419" s="32"/>
      <c r="I419" s="141">
        <f>I420</f>
        <v>26.5</v>
      </c>
      <c r="J419" s="141"/>
      <c r="K419" s="35">
        <f t="shared" si="23"/>
        <v>26.5</v>
      </c>
      <c r="L419" s="248"/>
      <c r="M419" s="35">
        <f t="shared" si="22"/>
        <v>26.5</v>
      </c>
    </row>
    <row r="420" spans="2:13" ht="12.75">
      <c r="B420" s="41" t="s">
        <v>580</v>
      </c>
      <c r="C420" s="92"/>
      <c r="D420" s="32" t="s">
        <v>543</v>
      </c>
      <c r="E420" s="32" t="s">
        <v>545</v>
      </c>
      <c r="F420" s="79" t="s">
        <v>35</v>
      </c>
      <c r="G420" s="19">
        <v>612</v>
      </c>
      <c r="H420" s="32">
        <v>2</v>
      </c>
      <c r="I420" s="141">
        <v>26.5</v>
      </c>
      <c r="J420" s="141"/>
      <c r="K420" s="35">
        <f t="shared" si="23"/>
        <v>26.5</v>
      </c>
      <c r="L420" s="248"/>
      <c r="M420" s="35">
        <f t="shared" si="22"/>
        <v>26.5</v>
      </c>
    </row>
    <row r="421" spans="2:13" ht="25.5">
      <c r="B421" s="41" t="s">
        <v>56</v>
      </c>
      <c r="C421" s="86"/>
      <c r="D421" s="32" t="s">
        <v>543</v>
      </c>
      <c r="E421" s="32" t="s">
        <v>545</v>
      </c>
      <c r="F421" s="79" t="s">
        <v>57</v>
      </c>
      <c r="G421" s="19"/>
      <c r="H421" s="32"/>
      <c r="I421" s="141">
        <f>I422</f>
        <v>20</v>
      </c>
      <c r="J421" s="141"/>
      <c r="K421" s="35">
        <f t="shared" si="23"/>
        <v>20</v>
      </c>
      <c r="L421" s="248"/>
      <c r="M421" s="35">
        <f t="shared" si="22"/>
        <v>20</v>
      </c>
    </row>
    <row r="422" spans="2:13" ht="25.5">
      <c r="B422" s="41" t="s">
        <v>58</v>
      </c>
      <c r="C422" s="86"/>
      <c r="D422" s="32" t="s">
        <v>543</v>
      </c>
      <c r="E422" s="32" t="s">
        <v>545</v>
      </c>
      <c r="F422" s="79" t="s">
        <v>59</v>
      </c>
      <c r="G422" s="19"/>
      <c r="H422" s="32"/>
      <c r="I422" s="141">
        <f>I423</f>
        <v>20</v>
      </c>
      <c r="J422" s="141"/>
      <c r="K422" s="35">
        <f t="shared" si="23"/>
        <v>20</v>
      </c>
      <c r="L422" s="248"/>
      <c r="M422" s="35">
        <f t="shared" si="22"/>
        <v>20</v>
      </c>
    </row>
    <row r="423" spans="2:13" ht="12.75">
      <c r="B423" s="41" t="s">
        <v>45</v>
      </c>
      <c r="C423" s="86"/>
      <c r="D423" s="32" t="s">
        <v>543</v>
      </c>
      <c r="E423" s="32" t="s">
        <v>545</v>
      </c>
      <c r="F423" s="79" t="s">
        <v>59</v>
      </c>
      <c r="G423" s="32" t="s">
        <v>46</v>
      </c>
      <c r="H423" s="32"/>
      <c r="I423" s="141">
        <f>I424</f>
        <v>20</v>
      </c>
      <c r="J423" s="141"/>
      <c r="K423" s="35">
        <f t="shared" si="23"/>
        <v>20</v>
      </c>
      <c r="L423" s="248"/>
      <c r="M423" s="35">
        <f t="shared" si="22"/>
        <v>20</v>
      </c>
    </row>
    <row r="424" spans="2:13" ht="12.75">
      <c r="B424" s="41" t="s">
        <v>158</v>
      </c>
      <c r="C424" s="86"/>
      <c r="D424" s="32" t="s">
        <v>543</v>
      </c>
      <c r="E424" s="32" t="s">
        <v>545</v>
      </c>
      <c r="F424" s="79" t="s">
        <v>59</v>
      </c>
      <c r="G424" s="19">
        <v>612</v>
      </c>
      <c r="H424" s="32"/>
      <c r="I424" s="141">
        <f>I425</f>
        <v>20</v>
      </c>
      <c r="J424" s="141"/>
      <c r="K424" s="35">
        <f t="shared" si="23"/>
        <v>20</v>
      </c>
      <c r="L424" s="248"/>
      <c r="M424" s="35">
        <f t="shared" si="22"/>
        <v>20</v>
      </c>
    </row>
    <row r="425" spans="2:13" ht="12.75">
      <c r="B425" s="41" t="s">
        <v>580</v>
      </c>
      <c r="C425" s="92"/>
      <c r="D425" s="32" t="s">
        <v>543</v>
      </c>
      <c r="E425" s="32" t="s">
        <v>545</v>
      </c>
      <c r="F425" s="79" t="s">
        <v>59</v>
      </c>
      <c r="G425" s="19">
        <v>612</v>
      </c>
      <c r="H425" s="32">
        <v>2</v>
      </c>
      <c r="I425" s="141">
        <v>20</v>
      </c>
      <c r="J425" s="141"/>
      <c r="K425" s="35">
        <f t="shared" si="23"/>
        <v>20</v>
      </c>
      <c r="L425" s="248"/>
      <c r="M425" s="35">
        <f t="shared" si="22"/>
        <v>20</v>
      </c>
    </row>
    <row r="426" spans="2:13" ht="25.5">
      <c r="B426" s="41" t="s">
        <v>64</v>
      </c>
      <c r="C426" s="86"/>
      <c r="D426" s="32" t="s">
        <v>543</v>
      </c>
      <c r="E426" s="32" t="s">
        <v>545</v>
      </c>
      <c r="F426" s="79" t="s">
        <v>65</v>
      </c>
      <c r="G426" s="19"/>
      <c r="H426" s="32"/>
      <c r="I426" s="141">
        <f>I427</f>
        <v>67</v>
      </c>
      <c r="J426" s="141"/>
      <c r="K426" s="35">
        <f t="shared" si="23"/>
        <v>67</v>
      </c>
      <c r="L426" s="248"/>
      <c r="M426" s="35">
        <f t="shared" si="22"/>
        <v>67</v>
      </c>
    </row>
    <row r="427" spans="2:13" ht="25.5">
      <c r="B427" s="41" t="s">
        <v>66</v>
      </c>
      <c r="C427" s="86"/>
      <c r="D427" s="32" t="s">
        <v>543</v>
      </c>
      <c r="E427" s="32" t="s">
        <v>545</v>
      </c>
      <c r="F427" s="79" t="s">
        <v>67</v>
      </c>
      <c r="G427" s="19"/>
      <c r="H427" s="32"/>
      <c r="I427" s="141">
        <f>I428</f>
        <v>67</v>
      </c>
      <c r="J427" s="141"/>
      <c r="K427" s="35">
        <f t="shared" si="23"/>
        <v>67</v>
      </c>
      <c r="L427" s="248"/>
      <c r="M427" s="35">
        <f t="shared" si="22"/>
        <v>67</v>
      </c>
    </row>
    <row r="428" spans="2:13" ht="12.75">
      <c r="B428" s="41" t="s">
        <v>45</v>
      </c>
      <c r="C428" s="86"/>
      <c r="D428" s="32" t="s">
        <v>543</v>
      </c>
      <c r="E428" s="32" t="s">
        <v>545</v>
      </c>
      <c r="F428" s="79" t="s">
        <v>67</v>
      </c>
      <c r="G428" s="32" t="s">
        <v>46</v>
      </c>
      <c r="H428" s="32"/>
      <c r="I428" s="141">
        <f>I429</f>
        <v>67</v>
      </c>
      <c r="J428" s="141"/>
      <c r="K428" s="35">
        <f t="shared" si="23"/>
        <v>67</v>
      </c>
      <c r="L428" s="248"/>
      <c r="M428" s="35">
        <f t="shared" si="22"/>
        <v>67</v>
      </c>
    </row>
    <row r="429" spans="2:13" ht="12.75">
      <c r="B429" s="41" t="s">
        <v>158</v>
      </c>
      <c r="C429" s="86"/>
      <c r="D429" s="32" t="s">
        <v>543</v>
      </c>
      <c r="E429" s="32" t="s">
        <v>545</v>
      </c>
      <c r="F429" s="79" t="s">
        <v>67</v>
      </c>
      <c r="G429" s="19">
        <v>612</v>
      </c>
      <c r="H429" s="32"/>
      <c r="I429" s="141">
        <f>I430</f>
        <v>67</v>
      </c>
      <c r="J429" s="141"/>
      <c r="K429" s="35">
        <f t="shared" si="23"/>
        <v>67</v>
      </c>
      <c r="L429" s="248"/>
      <c r="M429" s="35">
        <f aca="true" t="shared" si="24" ref="M429:M492">K429+L429</f>
        <v>67</v>
      </c>
    </row>
    <row r="430" spans="2:13" ht="12.75">
      <c r="B430" s="41" t="s">
        <v>580</v>
      </c>
      <c r="C430" s="92"/>
      <c r="D430" s="32" t="s">
        <v>543</v>
      </c>
      <c r="E430" s="32" t="s">
        <v>545</v>
      </c>
      <c r="F430" s="79" t="s">
        <v>67</v>
      </c>
      <c r="G430" s="19">
        <v>612</v>
      </c>
      <c r="H430" s="32">
        <v>2</v>
      </c>
      <c r="I430" s="141">
        <v>67</v>
      </c>
      <c r="J430" s="141"/>
      <c r="K430" s="35">
        <f t="shared" si="23"/>
        <v>67</v>
      </c>
      <c r="L430" s="248"/>
      <c r="M430" s="35">
        <f t="shared" si="24"/>
        <v>67</v>
      </c>
    </row>
    <row r="431" spans="2:13" ht="38.25">
      <c r="B431" s="41" t="s">
        <v>68</v>
      </c>
      <c r="C431" s="86"/>
      <c r="D431" s="32" t="s">
        <v>543</v>
      </c>
      <c r="E431" s="32" t="s">
        <v>545</v>
      </c>
      <c r="F431" s="79" t="s">
        <v>69</v>
      </c>
      <c r="G431" s="19"/>
      <c r="H431" s="32"/>
      <c r="I431" s="141">
        <f>I432</f>
        <v>560.8</v>
      </c>
      <c r="J431" s="141"/>
      <c r="K431" s="35">
        <f t="shared" si="23"/>
        <v>560.8</v>
      </c>
      <c r="L431" s="248"/>
      <c r="M431" s="35">
        <f t="shared" si="24"/>
        <v>560.8</v>
      </c>
    </row>
    <row r="432" spans="2:13" ht="38.25">
      <c r="B432" s="41" t="s">
        <v>146</v>
      </c>
      <c r="C432" s="94"/>
      <c r="D432" s="32" t="s">
        <v>543</v>
      </c>
      <c r="E432" s="32" t="s">
        <v>545</v>
      </c>
      <c r="F432" s="79" t="s">
        <v>82</v>
      </c>
      <c r="G432" s="19"/>
      <c r="H432" s="32"/>
      <c r="I432" s="141">
        <f>I433</f>
        <v>560.8</v>
      </c>
      <c r="J432" s="141"/>
      <c r="K432" s="35">
        <f t="shared" si="23"/>
        <v>560.8</v>
      </c>
      <c r="L432" s="248"/>
      <c r="M432" s="35">
        <f t="shared" si="24"/>
        <v>560.8</v>
      </c>
    </row>
    <row r="433" spans="2:13" ht="12.75">
      <c r="B433" s="41" t="s">
        <v>45</v>
      </c>
      <c r="C433" s="86"/>
      <c r="D433" s="32" t="s">
        <v>543</v>
      </c>
      <c r="E433" s="32" t="s">
        <v>545</v>
      </c>
      <c r="F433" s="79" t="s">
        <v>82</v>
      </c>
      <c r="G433" s="32" t="s">
        <v>46</v>
      </c>
      <c r="H433" s="32"/>
      <c r="I433" s="141">
        <f>I434</f>
        <v>560.8</v>
      </c>
      <c r="J433" s="141"/>
      <c r="K433" s="35">
        <f t="shared" si="23"/>
        <v>560.8</v>
      </c>
      <c r="L433" s="248"/>
      <c r="M433" s="35">
        <f t="shared" si="24"/>
        <v>560.8</v>
      </c>
    </row>
    <row r="434" spans="2:13" ht="12.75">
      <c r="B434" s="41" t="s">
        <v>158</v>
      </c>
      <c r="C434" s="86"/>
      <c r="D434" s="32" t="s">
        <v>543</v>
      </c>
      <c r="E434" s="32" t="s">
        <v>545</v>
      </c>
      <c r="F434" s="79" t="s">
        <v>82</v>
      </c>
      <c r="G434" s="19">
        <v>612</v>
      </c>
      <c r="H434" s="32"/>
      <c r="I434" s="141">
        <f>I435</f>
        <v>560.8</v>
      </c>
      <c r="J434" s="141"/>
      <c r="K434" s="35">
        <f t="shared" si="23"/>
        <v>560.8</v>
      </c>
      <c r="L434" s="248"/>
      <c r="M434" s="35">
        <f t="shared" si="24"/>
        <v>560.8</v>
      </c>
    </row>
    <row r="435" spans="2:13" ht="12.75">
      <c r="B435" s="41" t="s">
        <v>580</v>
      </c>
      <c r="C435" s="92"/>
      <c r="D435" s="32" t="s">
        <v>543</v>
      </c>
      <c r="E435" s="32" t="s">
        <v>545</v>
      </c>
      <c r="F435" s="79" t="s">
        <v>82</v>
      </c>
      <c r="G435" s="19">
        <v>612</v>
      </c>
      <c r="H435" s="32">
        <v>2</v>
      </c>
      <c r="I435" s="141">
        <v>560.8</v>
      </c>
      <c r="J435" s="141"/>
      <c r="K435" s="35">
        <f t="shared" si="23"/>
        <v>560.8</v>
      </c>
      <c r="L435" s="248"/>
      <c r="M435" s="35">
        <f t="shared" si="24"/>
        <v>560.8</v>
      </c>
    </row>
    <row r="436" spans="2:13" ht="12.75">
      <c r="B436" s="41" t="s">
        <v>216</v>
      </c>
      <c r="C436" s="86"/>
      <c r="D436" s="32" t="s">
        <v>543</v>
      </c>
      <c r="E436" s="32" t="s">
        <v>546</v>
      </c>
      <c r="F436" s="32"/>
      <c r="G436" s="32"/>
      <c r="H436" s="32"/>
      <c r="I436" s="141">
        <f>I442+I453+I459+I469+I485+I437+I464+I481</f>
        <v>1375.9</v>
      </c>
      <c r="J436" s="141">
        <f>J437+J442+J453+J459+J464+J469+J480+J485</f>
        <v>-9</v>
      </c>
      <c r="K436" s="35">
        <f t="shared" si="23"/>
        <v>1366.9</v>
      </c>
      <c r="L436" s="248"/>
      <c r="M436" s="35">
        <f t="shared" si="24"/>
        <v>1366.9</v>
      </c>
    </row>
    <row r="437" spans="2:13" ht="12.75">
      <c r="B437" s="51" t="s">
        <v>582</v>
      </c>
      <c r="C437" s="87"/>
      <c r="D437" s="32" t="s">
        <v>543</v>
      </c>
      <c r="E437" s="32" t="s">
        <v>546</v>
      </c>
      <c r="F437" s="79" t="s">
        <v>583</v>
      </c>
      <c r="G437" s="31"/>
      <c r="H437" s="31"/>
      <c r="I437" s="141">
        <f>I438</f>
        <v>81.7</v>
      </c>
      <c r="J437" s="141"/>
      <c r="K437" s="35">
        <f t="shared" si="23"/>
        <v>81.7</v>
      </c>
      <c r="L437" s="248"/>
      <c r="M437" s="35">
        <f t="shared" si="24"/>
        <v>81.7</v>
      </c>
    </row>
    <row r="438" spans="2:13" ht="12.75">
      <c r="B438" s="51" t="s">
        <v>174</v>
      </c>
      <c r="C438" s="84"/>
      <c r="D438" s="32" t="s">
        <v>543</v>
      </c>
      <c r="E438" s="32" t="s">
        <v>546</v>
      </c>
      <c r="F438" s="79" t="s">
        <v>83</v>
      </c>
      <c r="G438" s="85"/>
      <c r="H438" s="85"/>
      <c r="I438" s="141">
        <f>I439</f>
        <v>81.7</v>
      </c>
      <c r="J438" s="141"/>
      <c r="K438" s="35">
        <f t="shared" si="23"/>
        <v>81.7</v>
      </c>
      <c r="L438" s="248"/>
      <c r="M438" s="35">
        <f t="shared" si="24"/>
        <v>81.7</v>
      </c>
    </row>
    <row r="439" spans="2:13" ht="12.75">
      <c r="B439" s="51" t="s">
        <v>84</v>
      </c>
      <c r="C439" s="84"/>
      <c r="D439" s="32" t="s">
        <v>543</v>
      </c>
      <c r="E439" s="32" t="s">
        <v>546</v>
      </c>
      <c r="F439" s="79" t="s">
        <v>83</v>
      </c>
      <c r="G439" s="85">
        <v>300</v>
      </c>
      <c r="H439" s="85"/>
      <c r="I439" s="141">
        <f>I440</f>
        <v>81.7</v>
      </c>
      <c r="J439" s="141"/>
      <c r="K439" s="35">
        <f t="shared" si="23"/>
        <v>81.7</v>
      </c>
      <c r="L439" s="248"/>
      <c r="M439" s="35">
        <f t="shared" si="24"/>
        <v>81.7</v>
      </c>
    </row>
    <row r="440" spans="2:13" ht="12.75">
      <c r="B440" s="51" t="s">
        <v>317</v>
      </c>
      <c r="C440" s="84"/>
      <c r="D440" s="32" t="s">
        <v>543</v>
      </c>
      <c r="E440" s="32" t="s">
        <v>546</v>
      </c>
      <c r="F440" s="79" t="s">
        <v>83</v>
      </c>
      <c r="G440" s="85">
        <v>320</v>
      </c>
      <c r="H440" s="85"/>
      <c r="I440" s="141">
        <f>I441</f>
        <v>81.7</v>
      </c>
      <c r="J440" s="141"/>
      <c r="K440" s="35">
        <f t="shared" si="23"/>
        <v>81.7</v>
      </c>
      <c r="L440" s="248"/>
      <c r="M440" s="35">
        <f t="shared" si="24"/>
        <v>81.7</v>
      </c>
    </row>
    <row r="441" spans="2:13" ht="12.75">
      <c r="B441" s="41" t="s">
        <v>558</v>
      </c>
      <c r="C441" s="92"/>
      <c r="D441" s="32" t="s">
        <v>543</v>
      </c>
      <c r="E441" s="32" t="s">
        <v>546</v>
      </c>
      <c r="F441" s="79" t="s">
        <v>83</v>
      </c>
      <c r="G441" s="85">
        <v>320</v>
      </c>
      <c r="H441" s="85">
        <v>3</v>
      </c>
      <c r="I441" s="141">
        <v>81.7</v>
      </c>
      <c r="J441" s="141"/>
      <c r="K441" s="35">
        <f t="shared" si="23"/>
        <v>81.7</v>
      </c>
      <c r="L441" s="248"/>
      <c r="M441" s="35">
        <f t="shared" si="24"/>
        <v>81.7</v>
      </c>
    </row>
    <row r="442" spans="2:13" ht="25.5">
      <c r="B442" s="41" t="s">
        <v>85</v>
      </c>
      <c r="C442" s="86"/>
      <c r="D442" s="32" t="s">
        <v>543</v>
      </c>
      <c r="E442" s="32" t="s">
        <v>546</v>
      </c>
      <c r="F442" s="85" t="s">
        <v>86</v>
      </c>
      <c r="G442" s="32"/>
      <c r="H442" s="32"/>
      <c r="I442" s="142">
        <f>I443+I448</f>
        <v>7</v>
      </c>
      <c r="J442" s="141"/>
      <c r="K442" s="35">
        <f t="shared" si="23"/>
        <v>7</v>
      </c>
      <c r="L442" s="248"/>
      <c r="M442" s="35">
        <f t="shared" si="24"/>
        <v>7</v>
      </c>
    </row>
    <row r="443" spans="2:13" ht="25.5">
      <c r="B443" s="41" t="s">
        <v>87</v>
      </c>
      <c r="C443" s="86"/>
      <c r="D443" s="32" t="s">
        <v>543</v>
      </c>
      <c r="E443" s="32" t="s">
        <v>546</v>
      </c>
      <c r="F443" s="85" t="s">
        <v>88</v>
      </c>
      <c r="G443" s="32"/>
      <c r="H443" s="32"/>
      <c r="I443" s="142">
        <f>I444</f>
        <v>1</v>
      </c>
      <c r="J443" s="141"/>
      <c r="K443" s="35">
        <f t="shared" si="23"/>
        <v>1</v>
      </c>
      <c r="L443" s="248"/>
      <c r="M443" s="35">
        <f t="shared" si="24"/>
        <v>1</v>
      </c>
    </row>
    <row r="444" spans="2:13" ht="38.25">
      <c r="B444" s="41" t="s">
        <v>89</v>
      </c>
      <c r="C444" s="86"/>
      <c r="D444" s="32" t="s">
        <v>543</v>
      </c>
      <c r="E444" s="32" t="s">
        <v>546</v>
      </c>
      <c r="F444" s="85" t="s">
        <v>90</v>
      </c>
      <c r="G444" s="19"/>
      <c r="H444" s="32"/>
      <c r="I444" s="142">
        <f>I445</f>
        <v>1</v>
      </c>
      <c r="J444" s="141"/>
      <c r="K444" s="35">
        <f t="shared" si="23"/>
        <v>1</v>
      </c>
      <c r="L444" s="248"/>
      <c r="M444" s="35">
        <f t="shared" si="24"/>
        <v>1</v>
      </c>
    </row>
    <row r="445" spans="2:13" ht="12.75">
      <c r="B445" s="51" t="s">
        <v>592</v>
      </c>
      <c r="C445" s="84"/>
      <c r="D445" s="32" t="s">
        <v>543</v>
      </c>
      <c r="E445" s="32" t="s">
        <v>546</v>
      </c>
      <c r="F445" s="85" t="s">
        <v>90</v>
      </c>
      <c r="G445" s="32" t="s">
        <v>593</v>
      </c>
      <c r="H445" s="32"/>
      <c r="I445" s="142">
        <f>I446</f>
        <v>1</v>
      </c>
      <c r="J445" s="141"/>
      <c r="K445" s="35">
        <f t="shared" si="23"/>
        <v>1</v>
      </c>
      <c r="L445" s="248"/>
      <c r="M445" s="35">
        <f t="shared" si="24"/>
        <v>1</v>
      </c>
    </row>
    <row r="446" spans="2:13" ht="12.75">
      <c r="B446" s="51" t="s">
        <v>594</v>
      </c>
      <c r="C446" s="84"/>
      <c r="D446" s="32" t="s">
        <v>543</v>
      </c>
      <c r="E446" s="32" t="s">
        <v>546</v>
      </c>
      <c r="F446" s="85" t="s">
        <v>90</v>
      </c>
      <c r="G446" s="32" t="s">
        <v>595</v>
      </c>
      <c r="H446" s="32"/>
      <c r="I446" s="142">
        <f>I447</f>
        <v>1</v>
      </c>
      <c r="J446" s="141"/>
      <c r="K446" s="35">
        <f t="shared" si="23"/>
        <v>1</v>
      </c>
      <c r="L446" s="248"/>
      <c r="M446" s="35">
        <f t="shared" si="24"/>
        <v>1</v>
      </c>
    </row>
    <row r="447" spans="2:13" ht="12.75">
      <c r="B447" s="41" t="s">
        <v>580</v>
      </c>
      <c r="C447" s="86"/>
      <c r="D447" s="32" t="s">
        <v>543</v>
      </c>
      <c r="E447" s="32" t="s">
        <v>546</v>
      </c>
      <c r="F447" s="85" t="s">
        <v>90</v>
      </c>
      <c r="G447" s="32" t="s">
        <v>595</v>
      </c>
      <c r="H447" s="32">
        <v>2</v>
      </c>
      <c r="I447" s="142">
        <v>1</v>
      </c>
      <c r="J447" s="141"/>
      <c r="K447" s="35">
        <f t="shared" si="23"/>
        <v>1</v>
      </c>
      <c r="L447" s="248"/>
      <c r="M447" s="35">
        <f t="shared" si="24"/>
        <v>1</v>
      </c>
    </row>
    <row r="448" spans="2:13" ht="25.5">
      <c r="B448" s="41" t="s">
        <v>91</v>
      </c>
      <c r="C448" s="86"/>
      <c r="D448" s="32" t="s">
        <v>543</v>
      </c>
      <c r="E448" s="32" t="s">
        <v>546</v>
      </c>
      <c r="F448" s="85" t="s">
        <v>92</v>
      </c>
      <c r="G448" s="32"/>
      <c r="H448" s="32"/>
      <c r="I448" s="142">
        <f>I449</f>
        <v>6</v>
      </c>
      <c r="J448" s="141"/>
      <c r="K448" s="35">
        <f t="shared" si="23"/>
        <v>6</v>
      </c>
      <c r="L448" s="248"/>
      <c r="M448" s="35">
        <f t="shared" si="24"/>
        <v>6</v>
      </c>
    </row>
    <row r="449" spans="2:13" ht="25.5">
      <c r="B449" s="41" t="s">
        <v>93</v>
      </c>
      <c r="C449" s="86"/>
      <c r="D449" s="32" t="s">
        <v>543</v>
      </c>
      <c r="E449" s="32" t="s">
        <v>546</v>
      </c>
      <c r="F449" s="85" t="s">
        <v>94</v>
      </c>
      <c r="G449" s="32"/>
      <c r="H449" s="32"/>
      <c r="I449" s="142">
        <f>I450</f>
        <v>6</v>
      </c>
      <c r="J449" s="141"/>
      <c r="K449" s="35">
        <f t="shared" si="23"/>
        <v>6</v>
      </c>
      <c r="L449" s="248"/>
      <c r="M449" s="35">
        <f t="shared" si="24"/>
        <v>6</v>
      </c>
    </row>
    <row r="450" spans="2:13" ht="12.75">
      <c r="B450" s="51" t="s">
        <v>592</v>
      </c>
      <c r="C450" s="84"/>
      <c r="D450" s="32" t="s">
        <v>543</v>
      </c>
      <c r="E450" s="32" t="s">
        <v>546</v>
      </c>
      <c r="F450" s="85" t="s">
        <v>94</v>
      </c>
      <c r="G450" s="32" t="s">
        <v>593</v>
      </c>
      <c r="H450" s="32"/>
      <c r="I450" s="142">
        <f>I451</f>
        <v>6</v>
      </c>
      <c r="J450" s="141"/>
      <c r="K450" s="35">
        <f t="shared" si="23"/>
        <v>6</v>
      </c>
      <c r="L450" s="248"/>
      <c r="M450" s="35">
        <f t="shared" si="24"/>
        <v>6</v>
      </c>
    </row>
    <row r="451" spans="2:13" ht="12.75">
      <c r="B451" s="51" t="s">
        <v>594</v>
      </c>
      <c r="C451" s="84"/>
      <c r="D451" s="32" t="s">
        <v>543</v>
      </c>
      <c r="E451" s="32" t="s">
        <v>546</v>
      </c>
      <c r="F451" s="85" t="s">
        <v>94</v>
      </c>
      <c r="G451" s="32" t="s">
        <v>595</v>
      </c>
      <c r="H451" s="32"/>
      <c r="I451" s="142">
        <f>I452</f>
        <v>6</v>
      </c>
      <c r="J451" s="141"/>
      <c r="K451" s="35">
        <f t="shared" si="23"/>
        <v>6</v>
      </c>
      <c r="L451" s="248"/>
      <c r="M451" s="35">
        <f t="shared" si="24"/>
        <v>6</v>
      </c>
    </row>
    <row r="452" spans="2:13" ht="12.75">
      <c r="B452" s="41" t="s">
        <v>580</v>
      </c>
      <c r="C452" s="86"/>
      <c r="D452" s="32" t="s">
        <v>543</v>
      </c>
      <c r="E452" s="32" t="s">
        <v>546</v>
      </c>
      <c r="F452" s="85" t="s">
        <v>94</v>
      </c>
      <c r="G452" s="32" t="s">
        <v>595</v>
      </c>
      <c r="H452" s="32">
        <v>2</v>
      </c>
      <c r="I452" s="142">
        <v>6</v>
      </c>
      <c r="J452" s="141"/>
      <c r="K452" s="35">
        <f t="shared" si="23"/>
        <v>6</v>
      </c>
      <c r="L452" s="248"/>
      <c r="M452" s="35">
        <f t="shared" si="24"/>
        <v>6</v>
      </c>
    </row>
    <row r="453" spans="2:13" ht="25.5">
      <c r="B453" s="41" t="s">
        <v>210</v>
      </c>
      <c r="C453" s="86"/>
      <c r="D453" s="32" t="s">
        <v>543</v>
      </c>
      <c r="E453" s="32" t="s">
        <v>546</v>
      </c>
      <c r="F453" s="85" t="s">
        <v>95</v>
      </c>
      <c r="G453" s="32"/>
      <c r="H453" s="32"/>
      <c r="I453" s="142">
        <f>I454</f>
        <v>6</v>
      </c>
      <c r="J453" s="141"/>
      <c r="K453" s="35">
        <f t="shared" si="23"/>
        <v>6</v>
      </c>
      <c r="L453" s="248"/>
      <c r="M453" s="35">
        <f t="shared" si="24"/>
        <v>6</v>
      </c>
    </row>
    <row r="454" spans="2:13" ht="38.25">
      <c r="B454" s="41" t="s">
        <v>147</v>
      </c>
      <c r="C454" s="94"/>
      <c r="D454" s="32" t="s">
        <v>543</v>
      </c>
      <c r="E454" s="32" t="s">
        <v>546</v>
      </c>
      <c r="F454" s="85" t="s">
        <v>97</v>
      </c>
      <c r="G454" s="32"/>
      <c r="H454" s="32"/>
      <c r="I454" s="142">
        <f>I455</f>
        <v>6</v>
      </c>
      <c r="J454" s="141"/>
      <c r="K454" s="35">
        <f t="shared" si="23"/>
        <v>6</v>
      </c>
      <c r="L454" s="248"/>
      <c r="M454" s="35">
        <f t="shared" si="24"/>
        <v>6</v>
      </c>
    </row>
    <row r="455" spans="2:13" ht="38.25">
      <c r="B455" s="41" t="s">
        <v>148</v>
      </c>
      <c r="C455" s="94"/>
      <c r="D455" s="32" t="s">
        <v>543</v>
      </c>
      <c r="E455" s="32" t="s">
        <v>546</v>
      </c>
      <c r="F455" s="95" t="s">
        <v>99</v>
      </c>
      <c r="G455" s="32"/>
      <c r="H455" s="32"/>
      <c r="I455" s="142">
        <f>I456</f>
        <v>6</v>
      </c>
      <c r="J455" s="141"/>
      <c r="K455" s="35">
        <f t="shared" si="23"/>
        <v>6</v>
      </c>
      <c r="L455" s="248"/>
      <c r="M455" s="35">
        <f t="shared" si="24"/>
        <v>6</v>
      </c>
    </row>
    <row r="456" spans="2:13" ht="12.75">
      <c r="B456" s="51" t="s">
        <v>592</v>
      </c>
      <c r="C456" s="84"/>
      <c r="D456" s="32" t="s">
        <v>543</v>
      </c>
      <c r="E456" s="32" t="s">
        <v>546</v>
      </c>
      <c r="F456" s="95" t="s">
        <v>99</v>
      </c>
      <c r="G456" s="32" t="s">
        <v>593</v>
      </c>
      <c r="H456" s="32"/>
      <c r="I456" s="142">
        <f>I457</f>
        <v>6</v>
      </c>
      <c r="J456" s="141"/>
      <c r="K456" s="35">
        <f t="shared" si="23"/>
        <v>6</v>
      </c>
      <c r="L456" s="248"/>
      <c r="M456" s="35">
        <f t="shared" si="24"/>
        <v>6</v>
      </c>
    </row>
    <row r="457" spans="2:13" ht="12.75">
      <c r="B457" s="51" t="s">
        <v>594</v>
      </c>
      <c r="C457" s="84"/>
      <c r="D457" s="32" t="s">
        <v>543</v>
      </c>
      <c r="E457" s="32" t="s">
        <v>546</v>
      </c>
      <c r="F457" s="95" t="s">
        <v>99</v>
      </c>
      <c r="G457" s="32" t="s">
        <v>595</v>
      </c>
      <c r="H457" s="32"/>
      <c r="I457" s="142">
        <f>I458</f>
        <v>6</v>
      </c>
      <c r="J457" s="141"/>
      <c r="K457" s="35">
        <f t="shared" si="23"/>
        <v>6</v>
      </c>
      <c r="L457" s="248"/>
      <c r="M457" s="35">
        <f t="shared" si="24"/>
        <v>6</v>
      </c>
    </row>
    <row r="458" spans="2:13" ht="12.75">
      <c r="B458" s="41" t="s">
        <v>580</v>
      </c>
      <c r="C458" s="86"/>
      <c r="D458" s="32" t="s">
        <v>543</v>
      </c>
      <c r="E458" s="32" t="s">
        <v>546</v>
      </c>
      <c r="F458" s="95" t="s">
        <v>99</v>
      </c>
      <c r="G458" s="32" t="s">
        <v>595</v>
      </c>
      <c r="H458" s="32">
        <v>2</v>
      </c>
      <c r="I458" s="142">
        <v>6</v>
      </c>
      <c r="J458" s="141"/>
      <c r="K458" s="35">
        <f t="shared" si="23"/>
        <v>6</v>
      </c>
      <c r="L458" s="248"/>
      <c r="M458" s="35">
        <f t="shared" si="24"/>
        <v>6</v>
      </c>
    </row>
    <row r="459" spans="2:13" ht="12.75">
      <c r="B459" s="41" t="s">
        <v>100</v>
      </c>
      <c r="C459" s="86"/>
      <c r="D459" s="32" t="s">
        <v>543</v>
      </c>
      <c r="E459" s="32" t="s">
        <v>546</v>
      </c>
      <c r="F459" s="85" t="s">
        <v>101</v>
      </c>
      <c r="G459" s="85"/>
      <c r="H459" s="85"/>
      <c r="I459" s="141">
        <f>I460</f>
        <v>73</v>
      </c>
      <c r="J459" s="141"/>
      <c r="K459" s="35">
        <f t="shared" si="23"/>
        <v>73</v>
      </c>
      <c r="L459" s="248"/>
      <c r="M459" s="35">
        <f t="shared" si="24"/>
        <v>73</v>
      </c>
    </row>
    <row r="460" spans="2:13" ht="25.5">
      <c r="B460" s="41" t="s">
        <v>102</v>
      </c>
      <c r="C460" s="86"/>
      <c r="D460" s="32" t="s">
        <v>543</v>
      </c>
      <c r="E460" s="32" t="s">
        <v>546</v>
      </c>
      <c r="F460" s="85" t="s">
        <v>103</v>
      </c>
      <c r="G460" s="85"/>
      <c r="H460" s="85"/>
      <c r="I460" s="141">
        <f>I461</f>
        <v>73</v>
      </c>
      <c r="J460" s="141"/>
      <c r="K460" s="35">
        <f t="shared" si="23"/>
        <v>73</v>
      </c>
      <c r="L460" s="248"/>
      <c r="M460" s="35">
        <f t="shared" si="24"/>
        <v>73</v>
      </c>
    </row>
    <row r="461" spans="2:13" ht="12.75">
      <c r="B461" s="51" t="s">
        <v>592</v>
      </c>
      <c r="C461" s="84"/>
      <c r="D461" s="32" t="s">
        <v>543</v>
      </c>
      <c r="E461" s="32" t="s">
        <v>546</v>
      </c>
      <c r="F461" s="85" t="s">
        <v>103</v>
      </c>
      <c r="G461" s="32" t="s">
        <v>593</v>
      </c>
      <c r="H461" s="32"/>
      <c r="I461" s="141">
        <f>I462</f>
        <v>73</v>
      </c>
      <c r="J461" s="141"/>
      <c r="K461" s="35">
        <f t="shared" si="23"/>
        <v>73</v>
      </c>
      <c r="L461" s="248"/>
      <c r="M461" s="35">
        <f t="shared" si="24"/>
        <v>73</v>
      </c>
    </row>
    <row r="462" spans="2:13" ht="12.75">
      <c r="B462" s="51" t="s">
        <v>594</v>
      </c>
      <c r="C462" s="84"/>
      <c r="D462" s="32" t="s">
        <v>543</v>
      </c>
      <c r="E462" s="32" t="s">
        <v>546</v>
      </c>
      <c r="F462" s="85" t="s">
        <v>103</v>
      </c>
      <c r="G462" s="32" t="s">
        <v>595</v>
      </c>
      <c r="H462" s="32"/>
      <c r="I462" s="141">
        <f>I463</f>
        <v>73</v>
      </c>
      <c r="J462" s="141"/>
      <c r="K462" s="35">
        <f aca="true" t="shared" si="25" ref="K462:K532">I462+J462</f>
        <v>73</v>
      </c>
      <c r="L462" s="248"/>
      <c r="M462" s="35">
        <f t="shared" si="24"/>
        <v>73</v>
      </c>
    </row>
    <row r="463" spans="2:13" ht="12.75">
      <c r="B463" s="41" t="s">
        <v>580</v>
      </c>
      <c r="C463" s="86"/>
      <c r="D463" s="32" t="s">
        <v>543</v>
      </c>
      <c r="E463" s="32" t="s">
        <v>546</v>
      </c>
      <c r="F463" s="85" t="s">
        <v>103</v>
      </c>
      <c r="G463" s="32" t="s">
        <v>595</v>
      </c>
      <c r="H463" s="32">
        <v>2</v>
      </c>
      <c r="I463" s="141">
        <v>73</v>
      </c>
      <c r="J463" s="141"/>
      <c r="K463" s="35">
        <f t="shared" si="25"/>
        <v>73</v>
      </c>
      <c r="L463" s="248"/>
      <c r="M463" s="35">
        <f t="shared" si="24"/>
        <v>73</v>
      </c>
    </row>
    <row r="464" spans="2:13" ht="25.5">
      <c r="B464" s="41" t="s">
        <v>104</v>
      </c>
      <c r="C464" s="86"/>
      <c r="D464" s="32" t="s">
        <v>543</v>
      </c>
      <c r="E464" s="32" t="s">
        <v>546</v>
      </c>
      <c r="F464" s="32" t="s">
        <v>105</v>
      </c>
      <c r="G464" s="32"/>
      <c r="H464" s="32"/>
      <c r="I464" s="141">
        <f>I465</f>
        <v>1</v>
      </c>
      <c r="J464" s="141"/>
      <c r="K464" s="35">
        <f t="shared" si="25"/>
        <v>1</v>
      </c>
      <c r="L464" s="248"/>
      <c r="M464" s="35">
        <f t="shared" si="24"/>
        <v>1</v>
      </c>
    </row>
    <row r="465" spans="2:13" ht="25.5">
      <c r="B465" s="41" t="s">
        <v>106</v>
      </c>
      <c r="C465" s="86"/>
      <c r="D465" s="32" t="s">
        <v>543</v>
      </c>
      <c r="E465" s="32" t="s">
        <v>546</v>
      </c>
      <c r="F465" s="32" t="s">
        <v>107</v>
      </c>
      <c r="G465" s="32"/>
      <c r="H465" s="32"/>
      <c r="I465" s="141">
        <f>I466</f>
        <v>1</v>
      </c>
      <c r="J465" s="141"/>
      <c r="K465" s="35">
        <f t="shared" si="25"/>
        <v>1</v>
      </c>
      <c r="L465" s="248"/>
      <c r="M465" s="35">
        <f t="shared" si="24"/>
        <v>1</v>
      </c>
    </row>
    <row r="466" spans="2:13" ht="12.75">
      <c r="B466" s="51" t="s">
        <v>592</v>
      </c>
      <c r="C466" s="84"/>
      <c r="D466" s="32" t="s">
        <v>543</v>
      </c>
      <c r="E466" s="32" t="s">
        <v>546</v>
      </c>
      <c r="F466" s="32" t="s">
        <v>107</v>
      </c>
      <c r="G466" s="32" t="s">
        <v>593</v>
      </c>
      <c r="H466" s="32"/>
      <c r="I466" s="141">
        <f>I467</f>
        <v>1</v>
      </c>
      <c r="J466" s="141"/>
      <c r="K466" s="35">
        <f t="shared" si="25"/>
        <v>1</v>
      </c>
      <c r="L466" s="248"/>
      <c r="M466" s="35">
        <f t="shared" si="24"/>
        <v>1</v>
      </c>
    </row>
    <row r="467" spans="2:13" ht="12.75">
      <c r="B467" s="51" t="s">
        <v>594</v>
      </c>
      <c r="C467" s="84"/>
      <c r="D467" s="32" t="s">
        <v>543</v>
      </c>
      <c r="E467" s="32" t="s">
        <v>546</v>
      </c>
      <c r="F467" s="32" t="s">
        <v>107</v>
      </c>
      <c r="G467" s="32" t="s">
        <v>595</v>
      </c>
      <c r="H467" s="32"/>
      <c r="I467" s="141">
        <f>I468</f>
        <v>1</v>
      </c>
      <c r="J467" s="141"/>
      <c r="K467" s="35">
        <f t="shared" si="25"/>
        <v>1</v>
      </c>
      <c r="L467" s="248"/>
      <c r="M467" s="35">
        <f t="shared" si="24"/>
        <v>1</v>
      </c>
    </row>
    <row r="468" spans="2:13" ht="12.75">
      <c r="B468" s="41" t="s">
        <v>580</v>
      </c>
      <c r="C468" s="86"/>
      <c r="D468" s="32" t="s">
        <v>543</v>
      </c>
      <c r="E468" s="32" t="s">
        <v>546</v>
      </c>
      <c r="F468" s="32" t="s">
        <v>107</v>
      </c>
      <c r="G468" s="32" t="s">
        <v>595</v>
      </c>
      <c r="H468" s="32">
        <v>2</v>
      </c>
      <c r="I468" s="141">
        <v>1</v>
      </c>
      <c r="J468" s="141"/>
      <c r="K468" s="35">
        <f t="shared" si="25"/>
        <v>1</v>
      </c>
      <c r="L468" s="248"/>
      <c r="M468" s="35">
        <f t="shared" si="24"/>
        <v>1</v>
      </c>
    </row>
    <row r="469" spans="2:13" ht="25.5">
      <c r="B469" s="41" t="s">
        <v>579</v>
      </c>
      <c r="C469" s="86"/>
      <c r="D469" s="32" t="s">
        <v>543</v>
      </c>
      <c r="E469" s="32" t="s">
        <v>546</v>
      </c>
      <c r="F469" s="32" t="s">
        <v>108</v>
      </c>
      <c r="G469" s="32"/>
      <c r="H469" s="32"/>
      <c r="I469" s="141">
        <f>I470</f>
        <v>1082.2</v>
      </c>
      <c r="J469" s="141"/>
      <c r="K469" s="35">
        <f t="shared" si="25"/>
        <v>1082.2</v>
      </c>
      <c r="L469" s="248"/>
      <c r="M469" s="35">
        <f t="shared" si="24"/>
        <v>1082.2</v>
      </c>
    </row>
    <row r="470" spans="2:13" ht="25.5">
      <c r="B470" s="41" t="s">
        <v>289</v>
      </c>
      <c r="C470" s="86"/>
      <c r="D470" s="32" t="s">
        <v>543</v>
      </c>
      <c r="E470" s="32" t="s">
        <v>546</v>
      </c>
      <c r="F470" s="32" t="s">
        <v>109</v>
      </c>
      <c r="G470" s="31"/>
      <c r="H470" s="32"/>
      <c r="I470" s="141">
        <f>I471+I474+I477</f>
        <v>1082.2</v>
      </c>
      <c r="J470" s="141"/>
      <c r="K470" s="35">
        <f t="shared" si="25"/>
        <v>1082.2</v>
      </c>
      <c r="L470" s="248"/>
      <c r="M470" s="35">
        <f t="shared" si="24"/>
        <v>1082.2</v>
      </c>
    </row>
    <row r="471" spans="2:13" ht="12.75">
      <c r="B471" s="51" t="s">
        <v>592</v>
      </c>
      <c r="C471" s="84"/>
      <c r="D471" s="32" t="s">
        <v>543</v>
      </c>
      <c r="E471" s="32" t="s">
        <v>546</v>
      </c>
      <c r="F471" s="32" t="s">
        <v>109</v>
      </c>
      <c r="G471" s="32" t="s">
        <v>593</v>
      </c>
      <c r="H471" s="32"/>
      <c r="I471" s="141">
        <f>I472</f>
        <v>34.8</v>
      </c>
      <c r="J471" s="141"/>
      <c r="K471" s="35">
        <f t="shared" si="25"/>
        <v>34.8</v>
      </c>
      <c r="L471" s="248">
        <f>L472</f>
        <v>-18.6</v>
      </c>
      <c r="M471" s="35">
        <f t="shared" si="24"/>
        <v>16.199999999999996</v>
      </c>
    </row>
    <row r="472" spans="2:13" ht="12.75">
      <c r="B472" s="51" t="s">
        <v>594</v>
      </c>
      <c r="C472" s="84"/>
      <c r="D472" s="32" t="s">
        <v>543</v>
      </c>
      <c r="E472" s="32" t="s">
        <v>546</v>
      </c>
      <c r="F472" s="32" t="s">
        <v>109</v>
      </c>
      <c r="G472" s="32" t="s">
        <v>595</v>
      </c>
      <c r="H472" s="32"/>
      <c r="I472" s="141">
        <f>I473</f>
        <v>34.8</v>
      </c>
      <c r="J472" s="141"/>
      <c r="K472" s="35">
        <f t="shared" si="25"/>
        <v>34.8</v>
      </c>
      <c r="L472" s="248">
        <f>L473</f>
        <v>-18.6</v>
      </c>
      <c r="M472" s="35">
        <f t="shared" si="24"/>
        <v>16.199999999999996</v>
      </c>
    </row>
    <row r="473" spans="2:15" ht="12.75">
      <c r="B473" s="41" t="s">
        <v>580</v>
      </c>
      <c r="C473" s="86"/>
      <c r="D473" s="32" t="s">
        <v>543</v>
      </c>
      <c r="E473" s="32" t="s">
        <v>546</v>
      </c>
      <c r="F473" s="32" t="s">
        <v>109</v>
      </c>
      <c r="G473" s="32" t="s">
        <v>595</v>
      </c>
      <c r="H473" s="32">
        <v>2</v>
      </c>
      <c r="I473" s="141">
        <v>34.8</v>
      </c>
      <c r="J473" s="141"/>
      <c r="K473" s="35">
        <f t="shared" si="25"/>
        <v>34.8</v>
      </c>
      <c r="L473" s="248">
        <v>-18.6</v>
      </c>
      <c r="M473" s="35">
        <f t="shared" si="24"/>
        <v>16.199999999999996</v>
      </c>
      <c r="O473" s="43"/>
    </row>
    <row r="474" spans="2:13" ht="12.75">
      <c r="B474" s="51" t="s">
        <v>84</v>
      </c>
      <c r="C474" s="84"/>
      <c r="D474" s="32" t="s">
        <v>543</v>
      </c>
      <c r="E474" s="32" t="s">
        <v>546</v>
      </c>
      <c r="F474" s="32" t="s">
        <v>109</v>
      </c>
      <c r="G474" s="85">
        <v>300</v>
      </c>
      <c r="H474" s="32"/>
      <c r="I474" s="141">
        <f>I475</f>
        <v>297.7</v>
      </c>
      <c r="J474" s="141"/>
      <c r="K474" s="35">
        <f t="shared" si="25"/>
        <v>297.7</v>
      </c>
      <c r="L474" s="248">
        <f>L475</f>
        <v>-229.1</v>
      </c>
      <c r="M474" s="35">
        <f t="shared" si="24"/>
        <v>68.6</v>
      </c>
    </row>
    <row r="475" spans="2:13" ht="12.75">
      <c r="B475" s="51" t="s">
        <v>317</v>
      </c>
      <c r="C475" s="84"/>
      <c r="D475" s="32" t="s">
        <v>543</v>
      </c>
      <c r="E475" s="32" t="s">
        <v>546</v>
      </c>
      <c r="F475" s="32" t="s">
        <v>109</v>
      </c>
      <c r="G475" s="85">
        <v>320</v>
      </c>
      <c r="H475" s="32"/>
      <c r="I475" s="141">
        <f>I476</f>
        <v>297.7</v>
      </c>
      <c r="J475" s="141"/>
      <c r="K475" s="35">
        <f t="shared" si="25"/>
        <v>297.7</v>
      </c>
      <c r="L475" s="248">
        <f>L476</f>
        <v>-229.1</v>
      </c>
      <c r="M475" s="35">
        <f t="shared" si="24"/>
        <v>68.6</v>
      </c>
    </row>
    <row r="476" spans="2:13" ht="12.75">
      <c r="B476" s="41" t="s">
        <v>580</v>
      </c>
      <c r="C476" s="92"/>
      <c r="D476" s="32" t="s">
        <v>543</v>
      </c>
      <c r="E476" s="32" t="s">
        <v>546</v>
      </c>
      <c r="F476" s="32" t="s">
        <v>109</v>
      </c>
      <c r="G476" s="85">
        <v>320</v>
      </c>
      <c r="H476" s="32">
        <v>2</v>
      </c>
      <c r="I476" s="141">
        <v>297.7</v>
      </c>
      <c r="J476" s="141"/>
      <c r="K476" s="35">
        <f t="shared" si="25"/>
        <v>297.7</v>
      </c>
      <c r="L476" s="248">
        <v>-229.1</v>
      </c>
      <c r="M476" s="35">
        <f t="shared" si="24"/>
        <v>68.6</v>
      </c>
    </row>
    <row r="477" spans="2:13" ht="12.75">
      <c r="B477" s="41" t="s">
        <v>45</v>
      </c>
      <c r="C477" s="86"/>
      <c r="D477" s="32" t="s">
        <v>543</v>
      </c>
      <c r="E477" s="32" t="s">
        <v>546</v>
      </c>
      <c r="F477" s="32" t="s">
        <v>109</v>
      </c>
      <c r="G477" s="32" t="s">
        <v>46</v>
      </c>
      <c r="H477" s="32"/>
      <c r="I477" s="141">
        <f>I478</f>
        <v>749.7</v>
      </c>
      <c r="J477" s="141"/>
      <c r="K477" s="35">
        <f t="shared" si="25"/>
        <v>749.7</v>
      </c>
      <c r="L477" s="248">
        <f>L478</f>
        <v>247.7</v>
      </c>
      <c r="M477" s="35">
        <f t="shared" si="24"/>
        <v>997.4000000000001</v>
      </c>
    </row>
    <row r="478" spans="2:13" ht="25.5">
      <c r="B478" s="41" t="s">
        <v>439</v>
      </c>
      <c r="C478" s="86"/>
      <c r="D478" s="32" t="s">
        <v>543</v>
      </c>
      <c r="E478" s="32" t="s">
        <v>546</v>
      </c>
      <c r="F478" s="32" t="s">
        <v>109</v>
      </c>
      <c r="G478" s="32" t="s">
        <v>438</v>
      </c>
      <c r="H478" s="32"/>
      <c r="I478" s="141">
        <f>I479</f>
        <v>749.7</v>
      </c>
      <c r="J478" s="141"/>
      <c r="K478" s="35">
        <f t="shared" si="25"/>
        <v>749.7</v>
      </c>
      <c r="L478" s="248">
        <f>L479</f>
        <v>247.7</v>
      </c>
      <c r="M478" s="35">
        <f t="shared" si="24"/>
        <v>997.4000000000001</v>
      </c>
    </row>
    <row r="479" spans="2:13" ht="12.75">
      <c r="B479" s="41" t="s">
        <v>580</v>
      </c>
      <c r="C479" s="92"/>
      <c r="D479" s="32" t="s">
        <v>543</v>
      </c>
      <c r="E479" s="32" t="s">
        <v>546</v>
      </c>
      <c r="F479" s="32" t="s">
        <v>109</v>
      </c>
      <c r="G479" s="32" t="s">
        <v>438</v>
      </c>
      <c r="H479" s="32">
        <v>2</v>
      </c>
      <c r="I479" s="141">
        <v>749.7</v>
      </c>
      <c r="J479" s="141"/>
      <c r="K479" s="35">
        <f t="shared" si="25"/>
        <v>749.7</v>
      </c>
      <c r="L479" s="248">
        <v>247.7</v>
      </c>
      <c r="M479" s="35">
        <f t="shared" si="24"/>
        <v>997.4000000000001</v>
      </c>
    </row>
    <row r="480" spans="2:13" ht="25.5">
      <c r="B480" s="36" t="s">
        <v>14</v>
      </c>
      <c r="C480" s="92"/>
      <c r="D480" s="32" t="s">
        <v>543</v>
      </c>
      <c r="E480" s="32" t="s">
        <v>546</v>
      </c>
      <c r="F480" s="32" t="s">
        <v>79</v>
      </c>
      <c r="G480" s="32"/>
      <c r="H480" s="32"/>
      <c r="I480" s="141">
        <f aca="true" t="shared" si="26" ref="I480:J483">I481</f>
        <v>60</v>
      </c>
      <c r="J480" s="141">
        <f t="shared" si="26"/>
        <v>-9</v>
      </c>
      <c r="K480" s="35">
        <f t="shared" si="25"/>
        <v>51</v>
      </c>
      <c r="L480" s="248"/>
      <c r="M480" s="35">
        <f t="shared" si="24"/>
        <v>51</v>
      </c>
    </row>
    <row r="481" spans="2:13" ht="25.5">
      <c r="B481" s="36" t="s">
        <v>77</v>
      </c>
      <c r="C481" s="93"/>
      <c r="D481" s="32" t="s">
        <v>543</v>
      </c>
      <c r="E481" s="32" t="s">
        <v>546</v>
      </c>
      <c r="F481" s="251" t="s">
        <v>76</v>
      </c>
      <c r="G481" s="32"/>
      <c r="H481" s="32"/>
      <c r="I481" s="141">
        <f t="shared" si="26"/>
        <v>60</v>
      </c>
      <c r="J481" s="141">
        <f t="shared" si="26"/>
        <v>-9</v>
      </c>
      <c r="K481" s="35">
        <f t="shared" si="25"/>
        <v>51</v>
      </c>
      <c r="L481" s="248"/>
      <c r="M481" s="35">
        <f t="shared" si="24"/>
        <v>51</v>
      </c>
    </row>
    <row r="482" spans="2:13" ht="12.75">
      <c r="B482" s="41" t="s">
        <v>45</v>
      </c>
      <c r="C482" s="93"/>
      <c r="D482" s="32" t="s">
        <v>543</v>
      </c>
      <c r="E482" s="32" t="s">
        <v>546</v>
      </c>
      <c r="F482" s="251" t="s">
        <v>76</v>
      </c>
      <c r="G482" s="32" t="s">
        <v>46</v>
      </c>
      <c r="H482" s="32"/>
      <c r="I482" s="141">
        <f t="shared" si="26"/>
        <v>60</v>
      </c>
      <c r="J482" s="141">
        <f t="shared" si="26"/>
        <v>-9</v>
      </c>
      <c r="K482" s="35">
        <f t="shared" si="25"/>
        <v>51</v>
      </c>
      <c r="L482" s="248"/>
      <c r="M482" s="35">
        <f t="shared" si="24"/>
        <v>51</v>
      </c>
    </row>
    <row r="483" spans="2:13" ht="25.5">
      <c r="B483" s="41" t="s">
        <v>439</v>
      </c>
      <c r="C483" s="93"/>
      <c r="D483" s="32" t="s">
        <v>543</v>
      </c>
      <c r="E483" s="32" t="s">
        <v>546</v>
      </c>
      <c r="F483" s="251" t="s">
        <v>76</v>
      </c>
      <c r="G483" s="32" t="s">
        <v>438</v>
      </c>
      <c r="H483" s="32"/>
      <c r="I483" s="141">
        <f t="shared" si="26"/>
        <v>60</v>
      </c>
      <c r="J483" s="141">
        <f t="shared" si="26"/>
        <v>-9</v>
      </c>
      <c r="K483" s="35">
        <f t="shared" si="25"/>
        <v>51</v>
      </c>
      <c r="L483" s="248"/>
      <c r="M483" s="35">
        <f t="shared" si="24"/>
        <v>51</v>
      </c>
    </row>
    <row r="484" spans="2:13" ht="12.75">
      <c r="B484" s="41" t="s">
        <v>580</v>
      </c>
      <c r="C484" s="93"/>
      <c r="D484" s="32" t="s">
        <v>543</v>
      </c>
      <c r="E484" s="32" t="s">
        <v>546</v>
      </c>
      <c r="F484" s="251" t="s">
        <v>76</v>
      </c>
      <c r="G484" s="32" t="s">
        <v>438</v>
      </c>
      <c r="H484" s="32">
        <v>2</v>
      </c>
      <c r="I484" s="141">
        <v>60</v>
      </c>
      <c r="J484" s="141">
        <v>-9</v>
      </c>
      <c r="K484" s="35">
        <f t="shared" si="25"/>
        <v>51</v>
      </c>
      <c r="L484" s="248"/>
      <c r="M484" s="35">
        <f t="shared" si="24"/>
        <v>51</v>
      </c>
    </row>
    <row r="485" spans="2:13" ht="12.75">
      <c r="B485" s="41" t="s">
        <v>110</v>
      </c>
      <c r="C485" s="86"/>
      <c r="D485" s="32" t="s">
        <v>543</v>
      </c>
      <c r="E485" s="32" t="s">
        <v>546</v>
      </c>
      <c r="F485" s="85" t="s">
        <v>111</v>
      </c>
      <c r="G485" s="85"/>
      <c r="H485" s="85"/>
      <c r="I485" s="141">
        <f>I486+I491+I496</f>
        <v>65</v>
      </c>
      <c r="J485" s="141"/>
      <c r="K485" s="35">
        <f t="shared" si="25"/>
        <v>65</v>
      </c>
      <c r="L485" s="248"/>
      <c r="M485" s="35">
        <f t="shared" si="24"/>
        <v>65</v>
      </c>
    </row>
    <row r="486" spans="2:13" ht="25.5">
      <c r="B486" s="41" t="s">
        <v>112</v>
      </c>
      <c r="C486" s="86"/>
      <c r="D486" s="32" t="s">
        <v>543</v>
      </c>
      <c r="E486" s="32" t="s">
        <v>546</v>
      </c>
      <c r="F486" s="85" t="s">
        <v>113</v>
      </c>
      <c r="G486" s="85"/>
      <c r="H486" s="85"/>
      <c r="I486" s="141">
        <f>I487</f>
        <v>35.5</v>
      </c>
      <c r="J486" s="141"/>
      <c r="K486" s="35">
        <f t="shared" si="25"/>
        <v>35.5</v>
      </c>
      <c r="L486" s="248"/>
      <c r="M486" s="35">
        <f t="shared" si="24"/>
        <v>35.5</v>
      </c>
    </row>
    <row r="487" spans="2:13" ht="25.5">
      <c r="B487" s="41" t="s">
        <v>114</v>
      </c>
      <c r="C487" s="86"/>
      <c r="D487" s="32" t="s">
        <v>543</v>
      </c>
      <c r="E487" s="32" t="s">
        <v>546</v>
      </c>
      <c r="F487" s="85" t="s">
        <v>115</v>
      </c>
      <c r="G487" s="32"/>
      <c r="H487" s="32"/>
      <c r="I487" s="141">
        <f>I488</f>
        <v>35.5</v>
      </c>
      <c r="J487" s="141"/>
      <c r="K487" s="35">
        <f t="shared" si="25"/>
        <v>35.5</v>
      </c>
      <c r="L487" s="248"/>
      <c r="M487" s="35">
        <f t="shared" si="24"/>
        <v>35.5</v>
      </c>
    </row>
    <row r="488" spans="2:13" ht="12.75">
      <c r="B488" s="51" t="s">
        <v>592</v>
      </c>
      <c r="C488" s="84"/>
      <c r="D488" s="32" t="s">
        <v>543</v>
      </c>
      <c r="E488" s="32" t="s">
        <v>546</v>
      </c>
      <c r="F488" s="85" t="s">
        <v>115</v>
      </c>
      <c r="G488" s="32" t="s">
        <v>593</v>
      </c>
      <c r="H488" s="32"/>
      <c r="I488" s="141">
        <f>I489</f>
        <v>35.5</v>
      </c>
      <c r="J488" s="141"/>
      <c r="K488" s="35">
        <f t="shared" si="25"/>
        <v>35.5</v>
      </c>
      <c r="L488" s="248"/>
      <c r="M488" s="35">
        <f t="shared" si="24"/>
        <v>35.5</v>
      </c>
    </row>
    <row r="489" spans="2:13" ht="12.75">
      <c r="B489" s="51" t="s">
        <v>594</v>
      </c>
      <c r="C489" s="84"/>
      <c r="D489" s="32" t="s">
        <v>543</v>
      </c>
      <c r="E489" s="32" t="s">
        <v>546</v>
      </c>
      <c r="F489" s="85" t="s">
        <v>115</v>
      </c>
      <c r="G489" s="32" t="s">
        <v>595</v>
      </c>
      <c r="H489" s="32"/>
      <c r="I489" s="141">
        <f>I490</f>
        <v>35.5</v>
      </c>
      <c r="J489" s="141"/>
      <c r="K489" s="35">
        <f t="shared" si="25"/>
        <v>35.5</v>
      </c>
      <c r="L489" s="248"/>
      <c r="M489" s="35">
        <f t="shared" si="24"/>
        <v>35.5</v>
      </c>
    </row>
    <row r="490" spans="2:13" ht="12.75">
      <c r="B490" s="41" t="s">
        <v>580</v>
      </c>
      <c r="C490" s="86"/>
      <c r="D490" s="32" t="s">
        <v>543</v>
      </c>
      <c r="E490" s="32" t="s">
        <v>546</v>
      </c>
      <c r="F490" s="85" t="s">
        <v>115</v>
      </c>
      <c r="G490" s="32" t="s">
        <v>595</v>
      </c>
      <c r="H490" s="32">
        <v>2</v>
      </c>
      <c r="I490" s="142">
        <v>35.5</v>
      </c>
      <c r="J490" s="141"/>
      <c r="K490" s="35">
        <f t="shared" si="25"/>
        <v>35.5</v>
      </c>
      <c r="L490" s="248"/>
      <c r="M490" s="35">
        <f t="shared" si="24"/>
        <v>35.5</v>
      </c>
    </row>
    <row r="491" spans="2:13" ht="25.5">
      <c r="B491" s="41" t="s">
        <v>116</v>
      </c>
      <c r="C491" s="86"/>
      <c r="D491" s="32" t="s">
        <v>543</v>
      </c>
      <c r="E491" s="32" t="s">
        <v>546</v>
      </c>
      <c r="F491" s="85" t="s">
        <v>117</v>
      </c>
      <c r="G491" s="32"/>
      <c r="H491" s="32"/>
      <c r="I491" s="141">
        <f>I492</f>
        <v>18</v>
      </c>
      <c r="J491" s="141"/>
      <c r="K491" s="35">
        <f t="shared" si="25"/>
        <v>18</v>
      </c>
      <c r="L491" s="248"/>
      <c r="M491" s="35">
        <f t="shared" si="24"/>
        <v>18</v>
      </c>
    </row>
    <row r="492" spans="2:13" ht="25.5">
      <c r="B492" s="41" t="s">
        <v>118</v>
      </c>
      <c r="C492" s="86"/>
      <c r="D492" s="32" t="s">
        <v>543</v>
      </c>
      <c r="E492" s="32" t="s">
        <v>546</v>
      </c>
      <c r="F492" s="85" t="s">
        <v>119</v>
      </c>
      <c r="G492" s="19"/>
      <c r="H492" s="32"/>
      <c r="I492" s="141">
        <f>I493</f>
        <v>18</v>
      </c>
      <c r="J492" s="141"/>
      <c r="K492" s="35">
        <f t="shared" si="25"/>
        <v>18</v>
      </c>
      <c r="L492" s="248"/>
      <c r="M492" s="35">
        <f t="shared" si="24"/>
        <v>18</v>
      </c>
    </row>
    <row r="493" spans="2:13" ht="12.75">
      <c r="B493" s="51" t="s">
        <v>592</v>
      </c>
      <c r="C493" s="84"/>
      <c r="D493" s="32" t="s">
        <v>543</v>
      </c>
      <c r="E493" s="32" t="s">
        <v>546</v>
      </c>
      <c r="F493" s="85" t="s">
        <v>119</v>
      </c>
      <c r="G493" s="32" t="s">
        <v>593</v>
      </c>
      <c r="H493" s="32"/>
      <c r="I493" s="142">
        <f>I494</f>
        <v>18</v>
      </c>
      <c r="J493" s="141"/>
      <c r="K493" s="35">
        <f t="shared" si="25"/>
        <v>18</v>
      </c>
      <c r="L493" s="248"/>
      <c r="M493" s="35">
        <f aca="true" t="shared" si="27" ref="M493:M570">K493+L493</f>
        <v>18</v>
      </c>
    </row>
    <row r="494" spans="2:13" ht="12.75">
      <c r="B494" s="51" t="s">
        <v>594</v>
      </c>
      <c r="C494" s="84"/>
      <c r="D494" s="32" t="s">
        <v>543</v>
      </c>
      <c r="E494" s="32" t="s">
        <v>546</v>
      </c>
      <c r="F494" s="85" t="s">
        <v>119</v>
      </c>
      <c r="G494" s="32" t="s">
        <v>595</v>
      </c>
      <c r="H494" s="32"/>
      <c r="I494" s="141">
        <f>I495</f>
        <v>18</v>
      </c>
      <c r="J494" s="141"/>
      <c r="K494" s="35">
        <f t="shared" si="25"/>
        <v>18</v>
      </c>
      <c r="L494" s="248"/>
      <c r="M494" s="35">
        <f t="shared" si="27"/>
        <v>18</v>
      </c>
    </row>
    <row r="495" spans="2:13" ht="12.75">
      <c r="B495" s="41" t="s">
        <v>580</v>
      </c>
      <c r="C495" s="86"/>
      <c r="D495" s="32" t="s">
        <v>543</v>
      </c>
      <c r="E495" s="32" t="s">
        <v>546</v>
      </c>
      <c r="F495" s="85" t="s">
        <v>119</v>
      </c>
      <c r="G495" s="32" t="s">
        <v>595</v>
      </c>
      <c r="H495" s="32">
        <v>2</v>
      </c>
      <c r="I495" s="142">
        <v>18</v>
      </c>
      <c r="J495" s="141"/>
      <c r="K495" s="35">
        <f t="shared" si="25"/>
        <v>18</v>
      </c>
      <c r="L495" s="248"/>
      <c r="M495" s="35">
        <f t="shared" si="27"/>
        <v>18</v>
      </c>
    </row>
    <row r="496" spans="2:13" ht="25.5">
      <c r="B496" s="41" t="s">
        <v>120</v>
      </c>
      <c r="C496" s="86"/>
      <c r="D496" s="32" t="s">
        <v>543</v>
      </c>
      <c r="E496" s="32" t="s">
        <v>546</v>
      </c>
      <c r="F496" s="85" t="s">
        <v>121</v>
      </c>
      <c r="G496" s="32"/>
      <c r="H496" s="32"/>
      <c r="I496" s="142">
        <f>I497</f>
        <v>11.5</v>
      </c>
      <c r="J496" s="141"/>
      <c r="K496" s="35">
        <f t="shared" si="25"/>
        <v>11.5</v>
      </c>
      <c r="L496" s="248"/>
      <c r="M496" s="35">
        <f t="shared" si="27"/>
        <v>11.5</v>
      </c>
    </row>
    <row r="497" spans="2:13" ht="25.5">
      <c r="B497" s="41" t="s">
        <v>122</v>
      </c>
      <c r="C497" s="86"/>
      <c r="D497" s="32" t="s">
        <v>543</v>
      </c>
      <c r="E497" s="32" t="s">
        <v>546</v>
      </c>
      <c r="F497" s="85" t="s">
        <v>123</v>
      </c>
      <c r="G497" s="19"/>
      <c r="H497" s="32"/>
      <c r="I497" s="142">
        <f>I498</f>
        <v>11.5</v>
      </c>
      <c r="J497" s="141"/>
      <c r="K497" s="35">
        <f t="shared" si="25"/>
        <v>11.5</v>
      </c>
      <c r="L497" s="248"/>
      <c r="M497" s="35">
        <f t="shared" si="27"/>
        <v>11.5</v>
      </c>
    </row>
    <row r="498" spans="2:13" ht="12.75">
      <c r="B498" s="51" t="s">
        <v>592</v>
      </c>
      <c r="C498" s="84"/>
      <c r="D498" s="32" t="s">
        <v>543</v>
      </c>
      <c r="E498" s="32" t="s">
        <v>546</v>
      </c>
      <c r="F498" s="85" t="s">
        <v>123</v>
      </c>
      <c r="G498" s="32" t="s">
        <v>593</v>
      </c>
      <c r="H498" s="32"/>
      <c r="I498" s="142">
        <f>I499</f>
        <v>11.5</v>
      </c>
      <c r="J498" s="141"/>
      <c r="K498" s="35">
        <f t="shared" si="25"/>
        <v>11.5</v>
      </c>
      <c r="L498" s="248"/>
      <c r="M498" s="35">
        <f t="shared" si="27"/>
        <v>11.5</v>
      </c>
    </row>
    <row r="499" spans="2:13" ht="12.75">
      <c r="B499" s="51" t="s">
        <v>594</v>
      </c>
      <c r="C499" s="84"/>
      <c r="D499" s="32" t="s">
        <v>543</v>
      </c>
      <c r="E499" s="32" t="s">
        <v>546</v>
      </c>
      <c r="F499" s="85" t="s">
        <v>123</v>
      </c>
      <c r="G499" s="32" t="s">
        <v>595</v>
      </c>
      <c r="H499" s="32"/>
      <c r="I499" s="142">
        <f>I500</f>
        <v>11.5</v>
      </c>
      <c r="J499" s="141"/>
      <c r="K499" s="35">
        <f t="shared" si="25"/>
        <v>11.5</v>
      </c>
      <c r="L499" s="248"/>
      <c r="M499" s="35">
        <f t="shared" si="27"/>
        <v>11.5</v>
      </c>
    </row>
    <row r="500" spans="2:13" ht="12.75">
      <c r="B500" s="41" t="s">
        <v>580</v>
      </c>
      <c r="C500" s="86"/>
      <c r="D500" s="32" t="s">
        <v>543</v>
      </c>
      <c r="E500" s="32" t="s">
        <v>546</v>
      </c>
      <c r="F500" s="85" t="s">
        <v>123</v>
      </c>
      <c r="G500" s="32" t="s">
        <v>595</v>
      </c>
      <c r="H500" s="32">
        <v>2</v>
      </c>
      <c r="I500" s="142">
        <v>11.5</v>
      </c>
      <c r="J500" s="141"/>
      <c r="K500" s="35">
        <f t="shared" si="25"/>
        <v>11.5</v>
      </c>
      <c r="L500" s="248"/>
      <c r="M500" s="35">
        <f t="shared" si="27"/>
        <v>11.5</v>
      </c>
    </row>
    <row r="501" spans="2:13" ht="12.75">
      <c r="B501" s="96" t="s">
        <v>498</v>
      </c>
      <c r="C501" s="97"/>
      <c r="D501" s="32" t="s">
        <v>543</v>
      </c>
      <c r="E501" s="32" t="s">
        <v>547</v>
      </c>
      <c r="F501" s="32"/>
      <c r="G501" s="32"/>
      <c r="H501" s="32"/>
      <c r="I501" s="141">
        <f>I502</f>
        <v>951.4</v>
      </c>
      <c r="J501" s="141"/>
      <c r="K501" s="35">
        <f t="shared" si="25"/>
        <v>951.4</v>
      </c>
      <c r="L501" s="248"/>
      <c r="M501" s="35">
        <f t="shared" si="27"/>
        <v>951.4</v>
      </c>
    </row>
    <row r="502" spans="2:13" ht="12.75">
      <c r="B502" s="51" t="s">
        <v>582</v>
      </c>
      <c r="C502" s="87"/>
      <c r="D502" s="32" t="s">
        <v>543</v>
      </c>
      <c r="E502" s="32" t="s">
        <v>547</v>
      </c>
      <c r="F502" s="32" t="s">
        <v>583</v>
      </c>
      <c r="G502" s="32"/>
      <c r="H502" s="32"/>
      <c r="I502" s="141">
        <f>I503</f>
        <v>951.4</v>
      </c>
      <c r="J502" s="141"/>
      <c r="K502" s="35">
        <f t="shared" si="25"/>
        <v>951.4</v>
      </c>
      <c r="L502" s="248"/>
      <c r="M502" s="35">
        <f t="shared" si="27"/>
        <v>951.4</v>
      </c>
    </row>
    <row r="503" spans="2:13" ht="25.5">
      <c r="B503" s="41" t="s">
        <v>175</v>
      </c>
      <c r="C503" s="86"/>
      <c r="D503" s="32" t="s">
        <v>543</v>
      </c>
      <c r="E503" s="32" t="s">
        <v>547</v>
      </c>
      <c r="F503" s="32" t="s">
        <v>124</v>
      </c>
      <c r="G503" s="32"/>
      <c r="H503" s="32"/>
      <c r="I503" s="141">
        <f>I504+I507+I510</f>
        <v>951.4</v>
      </c>
      <c r="J503" s="141"/>
      <c r="K503" s="35">
        <f t="shared" si="25"/>
        <v>951.4</v>
      </c>
      <c r="L503" s="248"/>
      <c r="M503" s="35">
        <f t="shared" si="27"/>
        <v>951.4</v>
      </c>
    </row>
    <row r="504" spans="2:13" ht="25.5">
      <c r="B504" s="41" t="s">
        <v>585</v>
      </c>
      <c r="C504" s="86"/>
      <c r="D504" s="32" t="s">
        <v>543</v>
      </c>
      <c r="E504" s="32" t="s">
        <v>547</v>
      </c>
      <c r="F504" s="32" t="s">
        <v>124</v>
      </c>
      <c r="G504" s="32" t="s">
        <v>396</v>
      </c>
      <c r="H504" s="32"/>
      <c r="I504" s="141">
        <f>I505</f>
        <v>743.3</v>
      </c>
      <c r="J504" s="141"/>
      <c r="K504" s="35">
        <f t="shared" si="25"/>
        <v>743.3</v>
      </c>
      <c r="L504" s="248"/>
      <c r="M504" s="35">
        <f t="shared" si="27"/>
        <v>743.3</v>
      </c>
    </row>
    <row r="505" spans="2:13" ht="12.75">
      <c r="B505" s="41" t="s">
        <v>586</v>
      </c>
      <c r="C505" s="86"/>
      <c r="D505" s="32" t="s">
        <v>543</v>
      </c>
      <c r="E505" s="32" t="s">
        <v>547</v>
      </c>
      <c r="F505" s="32" t="s">
        <v>124</v>
      </c>
      <c r="G505" s="32" t="s">
        <v>587</v>
      </c>
      <c r="H505" s="32"/>
      <c r="I505" s="141">
        <f>I506</f>
        <v>743.3</v>
      </c>
      <c r="J505" s="141"/>
      <c r="K505" s="35">
        <f t="shared" si="25"/>
        <v>743.3</v>
      </c>
      <c r="L505" s="248"/>
      <c r="M505" s="35">
        <f t="shared" si="27"/>
        <v>743.3</v>
      </c>
    </row>
    <row r="506" spans="2:13" ht="12.75">
      <c r="B506" s="41" t="s">
        <v>580</v>
      </c>
      <c r="C506" s="86"/>
      <c r="D506" s="32" t="s">
        <v>543</v>
      </c>
      <c r="E506" s="32" t="s">
        <v>547</v>
      </c>
      <c r="F506" s="32" t="s">
        <v>124</v>
      </c>
      <c r="G506" s="32" t="s">
        <v>587</v>
      </c>
      <c r="H506" s="32">
        <v>2</v>
      </c>
      <c r="I506" s="142">
        <v>743.3</v>
      </c>
      <c r="J506" s="141"/>
      <c r="K506" s="35">
        <f t="shared" si="25"/>
        <v>743.3</v>
      </c>
      <c r="L506" s="248"/>
      <c r="M506" s="35">
        <f t="shared" si="27"/>
        <v>743.3</v>
      </c>
    </row>
    <row r="507" spans="2:13" ht="12.75">
      <c r="B507" s="51" t="s">
        <v>592</v>
      </c>
      <c r="C507" s="84"/>
      <c r="D507" s="32" t="s">
        <v>543</v>
      </c>
      <c r="E507" s="32" t="s">
        <v>547</v>
      </c>
      <c r="F507" s="32" t="s">
        <v>124</v>
      </c>
      <c r="G507" s="32" t="s">
        <v>593</v>
      </c>
      <c r="H507" s="32"/>
      <c r="I507" s="142">
        <f>I508</f>
        <v>207.4</v>
      </c>
      <c r="J507" s="141"/>
      <c r="K507" s="35">
        <f t="shared" si="25"/>
        <v>207.4</v>
      </c>
      <c r="L507" s="248"/>
      <c r="M507" s="35">
        <f t="shared" si="27"/>
        <v>207.4</v>
      </c>
    </row>
    <row r="508" spans="2:13" ht="12.75">
      <c r="B508" s="51" t="s">
        <v>594</v>
      </c>
      <c r="C508" s="84"/>
      <c r="D508" s="32" t="s">
        <v>543</v>
      </c>
      <c r="E508" s="32" t="s">
        <v>547</v>
      </c>
      <c r="F508" s="32" t="s">
        <v>124</v>
      </c>
      <c r="G508" s="32" t="s">
        <v>595</v>
      </c>
      <c r="H508" s="32"/>
      <c r="I508" s="142">
        <f>I509</f>
        <v>207.4</v>
      </c>
      <c r="J508" s="141"/>
      <c r="K508" s="35">
        <f t="shared" si="25"/>
        <v>207.4</v>
      </c>
      <c r="L508" s="248"/>
      <c r="M508" s="35">
        <f t="shared" si="27"/>
        <v>207.4</v>
      </c>
    </row>
    <row r="509" spans="2:13" ht="12.75">
      <c r="B509" s="41" t="s">
        <v>580</v>
      </c>
      <c r="C509" s="86"/>
      <c r="D509" s="32" t="s">
        <v>543</v>
      </c>
      <c r="E509" s="32" t="s">
        <v>547</v>
      </c>
      <c r="F509" s="32" t="s">
        <v>124</v>
      </c>
      <c r="G509" s="32" t="s">
        <v>595</v>
      </c>
      <c r="H509" s="32">
        <v>2</v>
      </c>
      <c r="I509" s="142">
        <v>207.4</v>
      </c>
      <c r="J509" s="141"/>
      <c r="K509" s="35">
        <f t="shared" si="25"/>
        <v>207.4</v>
      </c>
      <c r="L509" s="248"/>
      <c r="M509" s="35">
        <f t="shared" si="27"/>
        <v>207.4</v>
      </c>
    </row>
    <row r="510" spans="2:13" ht="12.75">
      <c r="B510" s="51" t="s">
        <v>597</v>
      </c>
      <c r="C510" s="84"/>
      <c r="D510" s="32" t="s">
        <v>543</v>
      </c>
      <c r="E510" s="32" t="s">
        <v>547</v>
      </c>
      <c r="F510" s="32" t="s">
        <v>124</v>
      </c>
      <c r="G510" s="32" t="s">
        <v>282</v>
      </c>
      <c r="H510" s="32"/>
      <c r="I510" s="142">
        <f>I511</f>
        <v>0.7</v>
      </c>
      <c r="J510" s="141"/>
      <c r="K510" s="35">
        <f t="shared" si="25"/>
        <v>0.7</v>
      </c>
      <c r="L510" s="248"/>
      <c r="M510" s="35">
        <f t="shared" si="27"/>
        <v>0.7</v>
      </c>
    </row>
    <row r="511" spans="2:13" ht="12.75">
      <c r="B511" s="51" t="s">
        <v>598</v>
      </c>
      <c r="C511" s="84"/>
      <c r="D511" s="32" t="s">
        <v>543</v>
      </c>
      <c r="E511" s="32" t="s">
        <v>547</v>
      </c>
      <c r="F511" s="32" t="s">
        <v>124</v>
      </c>
      <c r="G511" s="32" t="s">
        <v>599</v>
      </c>
      <c r="H511" s="32"/>
      <c r="I511" s="142">
        <f>I512</f>
        <v>0.7</v>
      </c>
      <c r="J511" s="141"/>
      <c r="K511" s="35">
        <f t="shared" si="25"/>
        <v>0.7</v>
      </c>
      <c r="L511" s="248"/>
      <c r="M511" s="35">
        <f t="shared" si="27"/>
        <v>0.7</v>
      </c>
    </row>
    <row r="512" spans="2:13" ht="12.75">
      <c r="B512" s="41" t="s">
        <v>580</v>
      </c>
      <c r="C512" s="86"/>
      <c r="D512" s="32" t="s">
        <v>543</v>
      </c>
      <c r="E512" s="32" t="s">
        <v>547</v>
      </c>
      <c r="F512" s="32" t="s">
        <v>124</v>
      </c>
      <c r="G512" s="32" t="s">
        <v>599</v>
      </c>
      <c r="H512" s="32">
        <v>2</v>
      </c>
      <c r="I512" s="142">
        <v>0.7</v>
      </c>
      <c r="J512" s="141"/>
      <c r="K512" s="35">
        <f t="shared" si="25"/>
        <v>0.7</v>
      </c>
      <c r="L512" s="248"/>
      <c r="M512" s="35">
        <f t="shared" si="27"/>
        <v>0.7</v>
      </c>
    </row>
    <row r="513" spans="2:13" ht="12.75">
      <c r="B513" s="41" t="s">
        <v>504</v>
      </c>
      <c r="C513" s="86"/>
      <c r="D513" s="32" t="s">
        <v>550</v>
      </c>
      <c r="E513" s="32"/>
      <c r="F513" s="79"/>
      <c r="G513" s="32"/>
      <c r="H513" s="32"/>
      <c r="I513" s="142">
        <f>I514+I545+I567</f>
        <v>6254.400000000001</v>
      </c>
      <c r="J513" s="141">
        <f>J514+J545+J567</f>
        <v>46.9</v>
      </c>
      <c r="K513" s="35">
        <f t="shared" si="25"/>
        <v>6301.3</v>
      </c>
      <c r="L513" s="248">
        <f>L514+L545</f>
        <v>405.9</v>
      </c>
      <c r="M513" s="35">
        <f t="shared" si="27"/>
        <v>6707.2</v>
      </c>
    </row>
    <row r="514" spans="2:13" ht="12.75">
      <c r="B514" s="41" t="s">
        <v>505</v>
      </c>
      <c r="C514" s="86"/>
      <c r="D514" s="32" t="s">
        <v>550</v>
      </c>
      <c r="E514" s="32" t="s">
        <v>552</v>
      </c>
      <c r="F514" s="32"/>
      <c r="G514" s="32"/>
      <c r="H514" s="32"/>
      <c r="I514" s="142">
        <f>I515+I520+I532</f>
        <v>636.1</v>
      </c>
      <c r="J514" s="141"/>
      <c r="K514" s="35">
        <f t="shared" si="25"/>
        <v>636.1</v>
      </c>
      <c r="L514" s="248">
        <f>L515+L520+L532</f>
        <v>405.9</v>
      </c>
      <c r="M514" s="35">
        <f t="shared" si="27"/>
        <v>1042</v>
      </c>
    </row>
    <row r="515" spans="2:13" ht="12.75">
      <c r="B515" s="51" t="s">
        <v>582</v>
      </c>
      <c r="C515" s="87"/>
      <c r="D515" s="32" t="s">
        <v>550</v>
      </c>
      <c r="E515" s="32" t="s">
        <v>552</v>
      </c>
      <c r="F515" s="85" t="s">
        <v>583</v>
      </c>
      <c r="G515" s="32"/>
      <c r="H515" s="32"/>
      <c r="I515" s="142">
        <f>I516</f>
        <v>162</v>
      </c>
      <c r="J515" s="141"/>
      <c r="K515" s="35">
        <f t="shared" si="25"/>
        <v>162</v>
      </c>
      <c r="L515" s="248">
        <f>L516</f>
        <v>-60</v>
      </c>
      <c r="M515" s="35">
        <f t="shared" si="27"/>
        <v>102</v>
      </c>
    </row>
    <row r="516" spans="2:13" ht="12.75">
      <c r="B516" s="41" t="s">
        <v>179</v>
      </c>
      <c r="C516" s="86"/>
      <c r="D516" s="32" t="s">
        <v>550</v>
      </c>
      <c r="E516" s="32" t="s">
        <v>552</v>
      </c>
      <c r="F516" s="85" t="s">
        <v>129</v>
      </c>
      <c r="G516" s="32"/>
      <c r="H516" s="32"/>
      <c r="I516" s="142">
        <f>I517</f>
        <v>162</v>
      </c>
      <c r="J516" s="141"/>
      <c r="K516" s="35">
        <f t="shared" si="25"/>
        <v>162</v>
      </c>
      <c r="L516" s="248">
        <f>L517</f>
        <v>-60</v>
      </c>
      <c r="M516" s="35">
        <f t="shared" si="27"/>
        <v>102</v>
      </c>
    </row>
    <row r="517" spans="2:13" ht="12.75">
      <c r="B517" s="41" t="s">
        <v>45</v>
      </c>
      <c r="C517" s="86"/>
      <c r="D517" s="32" t="s">
        <v>550</v>
      </c>
      <c r="E517" s="32" t="s">
        <v>552</v>
      </c>
      <c r="F517" s="85" t="s">
        <v>129</v>
      </c>
      <c r="G517" s="32" t="s">
        <v>46</v>
      </c>
      <c r="H517" s="32"/>
      <c r="I517" s="142">
        <f>I518</f>
        <v>162</v>
      </c>
      <c r="J517" s="141"/>
      <c r="K517" s="35">
        <f t="shared" si="25"/>
        <v>162</v>
      </c>
      <c r="L517" s="248">
        <f>L518</f>
        <v>-60</v>
      </c>
      <c r="M517" s="35">
        <f t="shared" si="27"/>
        <v>102</v>
      </c>
    </row>
    <row r="518" spans="2:13" ht="12.75">
      <c r="B518" s="41" t="s">
        <v>158</v>
      </c>
      <c r="C518" s="86"/>
      <c r="D518" s="32" t="s">
        <v>550</v>
      </c>
      <c r="E518" s="32" t="s">
        <v>552</v>
      </c>
      <c r="F518" s="85" t="s">
        <v>129</v>
      </c>
      <c r="G518" s="19">
        <v>612</v>
      </c>
      <c r="H518" s="32"/>
      <c r="I518" s="142">
        <f>I519</f>
        <v>162</v>
      </c>
      <c r="J518" s="141"/>
      <c r="K518" s="35">
        <f t="shared" si="25"/>
        <v>162</v>
      </c>
      <c r="L518" s="248">
        <f>L519</f>
        <v>-60</v>
      </c>
      <c r="M518" s="35">
        <f t="shared" si="27"/>
        <v>102</v>
      </c>
    </row>
    <row r="519" spans="2:13" ht="12.75">
      <c r="B519" s="41" t="s">
        <v>580</v>
      </c>
      <c r="C519" s="92"/>
      <c r="D519" s="32" t="s">
        <v>550</v>
      </c>
      <c r="E519" s="32" t="s">
        <v>552</v>
      </c>
      <c r="F519" s="85" t="s">
        <v>129</v>
      </c>
      <c r="G519" s="19">
        <v>612</v>
      </c>
      <c r="H519" s="32">
        <v>2</v>
      </c>
      <c r="I519" s="142">
        <v>162</v>
      </c>
      <c r="J519" s="141"/>
      <c r="K519" s="35">
        <f t="shared" si="25"/>
        <v>162</v>
      </c>
      <c r="L519" s="248">
        <v>-60</v>
      </c>
      <c r="M519" s="35">
        <f t="shared" si="27"/>
        <v>102</v>
      </c>
    </row>
    <row r="520" spans="2:13" ht="12.75">
      <c r="B520" s="41" t="s">
        <v>110</v>
      </c>
      <c r="C520" s="86"/>
      <c r="D520" s="32" t="s">
        <v>550</v>
      </c>
      <c r="E520" s="32" t="s">
        <v>552</v>
      </c>
      <c r="F520" s="85" t="s">
        <v>111</v>
      </c>
      <c r="G520" s="32"/>
      <c r="H520" s="32"/>
      <c r="I520" s="142">
        <f>I521</f>
        <v>115.5</v>
      </c>
      <c r="J520" s="141"/>
      <c r="K520" s="35">
        <f t="shared" si="25"/>
        <v>115.5</v>
      </c>
      <c r="L520" s="248">
        <f>L521</f>
        <v>0</v>
      </c>
      <c r="M520" s="35">
        <f t="shared" si="27"/>
        <v>115.5</v>
      </c>
    </row>
    <row r="521" spans="2:13" ht="25.5">
      <c r="B521" s="41" t="s">
        <v>501</v>
      </c>
      <c r="C521" s="86"/>
      <c r="D521" s="32" t="s">
        <v>550</v>
      </c>
      <c r="E521" s="32" t="s">
        <v>552</v>
      </c>
      <c r="F521" s="85" t="s">
        <v>130</v>
      </c>
      <c r="G521" s="32"/>
      <c r="H521" s="32"/>
      <c r="I521" s="142">
        <f>I522</f>
        <v>115.5</v>
      </c>
      <c r="J521" s="141"/>
      <c r="K521" s="35">
        <f t="shared" si="25"/>
        <v>115.5</v>
      </c>
      <c r="L521" s="248">
        <f>L522</f>
        <v>0</v>
      </c>
      <c r="M521" s="35">
        <f t="shared" si="27"/>
        <v>115.5</v>
      </c>
    </row>
    <row r="522" spans="2:13" ht="25.5">
      <c r="B522" s="41" t="s">
        <v>502</v>
      </c>
      <c r="C522" s="86"/>
      <c r="D522" s="32" t="s">
        <v>550</v>
      </c>
      <c r="E522" s="32" t="s">
        <v>552</v>
      </c>
      <c r="F522" s="85" t="s">
        <v>131</v>
      </c>
      <c r="G522" s="19"/>
      <c r="H522" s="32"/>
      <c r="I522" s="142">
        <f>I523</f>
        <v>115.5</v>
      </c>
      <c r="J522" s="141"/>
      <c r="K522" s="35">
        <f t="shared" si="25"/>
        <v>115.5</v>
      </c>
      <c r="L522" s="248">
        <f>L523+L526+L529</f>
        <v>0</v>
      </c>
      <c r="M522" s="35">
        <f t="shared" si="27"/>
        <v>115.5</v>
      </c>
    </row>
    <row r="523" spans="2:13" ht="12.75">
      <c r="B523" s="51" t="s">
        <v>592</v>
      </c>
      <c r="C523" s="84"/>
      <c r="D523" s="32" t="s">
        <v>550</v>
      </c>
      <c r="E523" s="32" t="s">
        <v>552</v>
      </c>
      <c r="F523" s="85" t="s">
        <v>131</v>
      </c>
      <c r="G523" s="32" t="s">
        <v>593</v>
      </c>
      <c r="H523" s="32"/>
      <c r="I523" s="142">
        <f>I524</f>
        <v>115.5</v>
      </c>
      <c r="J523" s="141"/>
      <c r="K523" s="35">
        <f t="shared" si="25"/>
        <v>115.5</v>
      </c>
      <c r="L523" s="248">
        <f>L524</f>
        <v>-77</v>
      </c>
      <c r="M523" s="35">
        <f t="shared" si="27"/>
        <v>38.5</v>
      </c>
    </row>
    <row r="524" spans="2:13" ht="12.75">
      <c r="B524" s="51" t="s">
        <v>594</v>
      </c>
      <c r="C524" s="84"/>
      <c r="D524" s="32" t="s">
        <v>550</v>
      </c>
      <c r="E524" s="32" t="s">
        <v>552</v>
      </c>
      <c r="F524" s="85" t="s">
        <v>131</v>
      </c>
      <c r="G524" s="32" t="s">
        <v>595</v>
      </c>
      <c r="H524" s="32"/>
      <c r="I524" s="142">
        <f>I525</f>
        <v>115.5</v>
      </c>
      <c r="J524" s="141"/>
      <c r="K524" s="35">
        <f t="shared" si="25"/>
        <v>115.5</v>
      </c>
      <c r="L524" s="248">
        <f>L525</f>
        <v>-77</v>
      </c>
      <c r="M524" s="35">
        <f t="shared" si="27"/>
        <v>38.5</v>
      </c>
    </row>
    <row r="525" spans="2:13" ht="12.75">
      <c r="B525" s="41" t="s">
        <v>580</v>
      </c>
      <c r="C525" s="86"/>
      <c r="D525" s="32" t="s">
        <v>550</v>
      </c>
      <c r="E525" s="32" t="s">
        <v>552</v>
      </c>
      <c r="F525" s="85" t="s">
        <v>131</v>
      </c>
      <c r="G525" s="32" t="s">
        <v>595</v>
      </c>
      <c r="H525" s="32">
        <v>2</v>
      </c>
      <c r="I525" s="142">
        <v>115.5</v>
      </c>
      <c r="J525" s="141"/>
      <c r="K525" s="35">
        <f t="shared" si="25"/>
        <v>115.5</v>
      </c>
      <c r="L525" s="248">
        <v>-77</v>
      </c>
      <c r="M525" s="35">
        <f t="shared" si="27"/>
        <v>38.5</v>
      </c>
    </row>
    <row r="526" spans="2:13" ht="12.75">
      <c r="B526" s="41" t="s">
        <v>84</v>
      </c>
      <c r="C526" s="86"/>
      <c r="D526" s="32" t="s">
        <v>550</v>
      </c>
      <c r="E526" s="32" t="s">
        <v>552</v>
      </c>
      <c r="F526" s="85" t="s">
        <v>131</v>
      </c>
      <c r="G526" s="32" t="s">
        <v>128</v>
      </c>
      <c r="H526" s="32"/>
      <c r="I526" s="142"/>
      <c r="J526" s="141"/>
      <c r="K526" s="35"/>
      <c r="L526" s="248">
        <f>L527</f>
        <v>47</v>
      </c>
      <c r="M526" s="35">
        <f t="shared" si="27"/>
        <v>47</v>
      </c>
    </row>
    <row r="527" spans="2:13" ht="12.75">
      <c r="B527" s="41" t="s">
        <v>317</v>
      </c>
      <c r="C527" s="86"/>
      <c r="D527" s="32" t="s">
        <v>550</v>
      </c>
      <c r="E527" s="32" t="s">
        <v>552</v>
      </c>
      <c r="F527" s="85" t="s">
        <v>131</v>
      </c>
      <c r="G527" s="32" t="s">
        <v>316</v>
      </c>
      <c r="H527" s="32"/>
      <c r="I527" s="142"/>
      <c r="J527" s="141"/>
      <c r="K527" s="35"/>
      <c r="L527" s="248">
        <f>L528</f>
        <v>47</v>
      </c>
      <c r="M527" s="35">
        <f t="shared" si="27"/>
        <v>47</v>
      </c>
    </row>
    <row r="528" spans="2:13" ht="12.75">
      <c r="B528" s="41" t="s">
        <v>580</v>
      </c>
      <c r="C528" s="86"/>
      <c r="D528" s="32" t="s">
        <v>550</v>
      </c>
      <c r="E528" s="32" t="s">
        <v>552</v>
      </c>
      <c r="F528" s="85" t="s">
        <v>131</v>
      </c>
      <c r="G528" s="32" t="s">
        <v>316</v>
      </c>
      <c r="H528" s="32">
        <v>2</v>
      </c>
      <c r="I528" s="142"/>
      <c r="J528" s="141"/>
      <c r="K528" s="35"/>
      <c r="L528" s="248">
        <v>47</v>
      </c>
      <c r="M528" s="35">
        <f t="shared" si="27"/>
        <v>47</v>
      </c>
    </row>
    <row r="529" spans="2:13" ht="12.75">
      <c r="B529" s="41" t="s">
        <v>45</v>
      </c>
      <c r="C529" s="86"/>
      <c r="D529" s="32" t="s">
        <v>550</v>
      </c>
      <c r="E529" s="32" t="s">
        <v>552</v>
      </c>
      <c r="F529" s="85" t="s">
        <v>131</v>
      </c>
      <c r="G529" s="32" t="s">
        <v>46</v>
      </c>
      <c r="H529" s="32"/>
      <c r="I529" s="142"/>
      <c r="J529" s="141"/>
      <c r="K529" s="35"/>
      <c r="L529" s="248">
        <f>L530</f>
        <v>30</v>
      </c>
      <c r="M529" s="35">
        <f t="shared" si="27"/>
        <v>30</v>
      </c>
    </row>
    <row r="530" spans="2:13" ht="12.75">
      <c r="B530" s="41" t="s">
        <v>158</v>
      </c>
      <c r="C530" s="86"/>
      <c r="D530" s="32" t="s">
        <v>550</v>
      </c>
      <c r="E530" s="32" t="s">
        <v>552</v>
      </c>
      <c r="F530" s="85" t="s">
        <v>131</v>
      </c>
      <c r="G530" s="32" t="s">
        <v>159</v>
      </c>
      <c r="H530" s="32"/>
      <c r="I530" s="142"/>
      <c r="J530" s="141"/>
      <c r="K530" s="35"/>
      <c r="L530" s="248">
        <f>L531</f>
        <v>30</v>
      </c>
      <c r="M530" s="35">
        <f t="shared" si="27"/>
        <v>30</v>
      </c>
    </row>
    <row r="531" spans="2:13" ht="12.75">
      <c r="B531" s="41" t="s">
        <v>580</v>
      </c>
      <c r="C531" s="86"/>
      <c r="D531" s="32" t="s">
        <v>550</v>
      </c>
      <c r="E531" s="32" t="s">
        <v>552</v>
      </c>
      <c r="F531" s="85" t="s">
        <v>131</v>
      </c>
      <c r="G531" s="32" t="s">
        <v>159</v>
      </c>
      <c r="H531" s="32">
        <v>2</v>
      </c>
      <c r="I531" s="142"/>
      <c r="J531" s="141"/>
      <c r="K531" s="35"/>
      <c r="L531" s="248">
        <v>30</v>
      </c>
      <c r="M531" s="35">
        <f t="shared" si="27"/>
        <v>30</v>
      </c>
    </row>
    <row r="532" spans="2:13" ht="12.75">
      <c r="B532" s="41" t="s">
        <v>503</v>
      </c>
      <c r="C532" s="86"/>
      <c r="D532" s="32" t="s">
        <v>550</v>
      </c>
      <c r="E532" s="32" t="s">
        <v>552</v>
      </c>
      <c r="F532" s="85" t="s">
        <v>424</v>
      </c>
      <c r="G532" s="32"/>
      <c r="H532" s="32"/>
      <c r="I532" s="142">
        <f>I533</f>
        <v>358.6</v>
      </c>
      <c r="J532" s="141"/>
      <c r="K532" s="35">
        <f t="shared" si="25"/>
        <v>358.6</v>
      </c>
      <c r="L532" s="248">
        <f>L533+L537+L541</f>
        <v>465.9</v>
      </c>
      <c r="M532" s="35">
        <f t="shared" si="27"/>
        <v>824.5</v>
      </c>
    </row>
    <row r="533" spans="2:13" ht="38.25">
      <c r="B533" s="41" t="s">
        <v>467</v>
      </c>
      <c r="C533" s="86"/>
      <c r="D533" s="32" t="s">
        <v>550</v>
      </c>
      <c r="E533" s="32" t="s">
        <v>552</v>
      </c>
      <c r="F533" s="85" t="s">
        <v>425</v>
      </c>
      <c r="G533" s="32"/>
      <c r="H533" s="32"/>
      <c r="I533" s="142">
        <f>I534</f>
        <v>358.6</v>
      </c>
      <c r="J533" s="141"/>
      <c r="K533" s="35">
        <f aca="true" t="shared" si="28" ref="K533:K583">I533+J533</f>
        <v>358.6</v>
      </c>
      <c r="L533" s="248">
        <f>L534</f>
        <v>29.3</v>
      </c>
      <c r="M533" s="35">
        <f t="shared" si="27"/>
        <v>387.90000000000003</v>
      </c>
    </row>
    <row r="534" spans="2:13" ht="12.75">
      <c r="B534" s="41" t="s">
        <v>84</v>
      </c>
      <c r="C534" s="86"/>
      <c r="D534" s="32" t="s">
        <v>550</v>
      </c>
      <c r="E534" s="32" t="s">
        <v>552</v>
      </c>
      <c r="F534" s="85" t="s">
        <v>425</v>
      </c>
      <c r="G534" s="32" t="s">
        <v>128</v>
      </c>
      <c r="H534" s="32"/>
      <c r="I534" s="142">
        <f>I535</f>
        <v>358.6</v>
      </c>
      <c r="J534" s="141"/>
      <c r="K534" s="35">
        <f t="shared" si="28"/>
        <v>358.6</v>
      </c>
      <c r="L534" s="248">
        <f>L535</f>
        <v>29.3</v>
      </c>
      <c r="M534" s="35">
        <f t="shared" si="27"/>
        <v>387.90000000000003</v>
      </c>
    </row>
    <row r="535" spans="2:13" ht="12.75">
      <c r="B535" s="22" t="s">
        <v>25</v>
      </c>
      <c r="C535" s="86"/>
      <c r="D535" s="32" t="s">
        <v>550</v>
      </c>
      <c r="E535" s="32" t="s">
        <v>552</v>
      </c>
      <c r="F535" s="85" t="s">
        <v>425</v>
      </c>
      <c r="G535" s="32" t="s">
        <v>24</v>
      </c>
      <c r="H535" s="32"/>
      <c r="I535" s="142">
        <f>I536</f>
        <v>358.6</v>
      </c>
      <c r="J535" s="141"/>
      <c r="K535" s="35">
        <f t="shared" si="28"/>
        <v>358.6</v>
      </c>
      <c r="L535" s="248">
        <f>L536</f>
        <v>29.3</v>
      </c>
      <c r="M535" s="35">
        <f t="shared" si="27"/>
        <v>387.90000000000003</v>
      </c>
    </row>
    <row r="536" spans="2:13" ht="12.75">
      <c r="B536" s="41" t="s">
        <v>580</v>
      </c>
      <c r="C536" s="92"/>
      <c r="D536" s="32" t="s">
        <v>550</v>
      </c>
      <c r="E536" s="32" t="s">
        <v>552</v>
      </c>
      <c r="F536" s="85" t="s">
        <v>425</v>
      </c>
      <c r="G536" s="32" t="s">
        <v>24</v>
      </c>
      <c r="H536" s="32">
        <v>2</v>
      </c>
      <c r="I536" s="142">
        <v>358.6</v>
      </c>
      <c r="J536" s="141"/>
      <c r="K536" s="35">
        <f t="shared" si="28"/>
        <v>358.6</v>
      </c>
      <c r="L536" s="248">
        <v>29.3</v>
      </c>
      <c r="M536" s="35">
        <f t="shared" si="27"/>
        <v>387.90000000000003</v>
      </c>
    </row>
    <row r="537" spans="2:13" ht="38.25">
      <c r="B537" s="41" t="s">
        <v>466</v>
      </c>
      <c r="C537" s="92"/>
      <c r="D537" s="32" t="s">
        <v>550</v>
      </c>
      <c r="E537" s="32" t="s">
        <v>552</v>
      </c>
      <c r="F537" s="85" t="s">
        <v>290</v>
      </c>
      <c r="G537" s="32"/>
      <c r="H537" s="32"/>
      <c r="I537" s="142"/>
      <c r="J537" s="141"/>
      <c r="K537" s="35"/>
      <c r="L537" s="248">
        <f>L538</f>
        <v>266.5</v>
      </c>
      <c r="M537" s="35">
        <f t="shared" si="27"/>
        <v>266.5</v>
      </c>
    </row>
    <row r="538" spans="2:13" ht="12.75">
      <c r="B538" s="41" t="s">
        <v>84</v>
      </c>
      <c r="C538" s="92"/>
      <c r="D538" s="32" t="s">
        <v>550</v>
      </c>
      <c r="E538" s="32" t="s">
        <v>552</v>
      </c>
      <c r="F538" s="85" t="s">
        <v>290</v>
      </c>
      <c r="G538" s="32" t="s">
        <v>128</v>
      </c>
      <c r="H538" s="32"/>
      <c r="I538" s="142"/>
      <c r="J538" s="141"/>
      <c r="K538" s="35"/>
      <c r="L538" s="248">
        <f>L539</f>
        <v>266.5</v>
      </c>
      <c r="M538" s="35">
        <f t="shared" si="27"/>
        <v>266.5</v>
      </c>
    </row>
    <row r="539" spans="2:13" ht="12.75">
      <c r="B539" s="22" t="s">
        <v>25</v>
      </c>
      <c r="C539" s="92"/>
      <c r="D539" s="32" t="s">
        <v>550</v>
      </c>
      <c r="E539" s="32" t="s">
        <v>552</v>
      </c>
      <c r="F539" s="85" t="s">
        <v>290</v>
      </c>
      <c r="G539" s="32" t="s">
        <v>24</v>
      </c>
      <c r="H539" s="32"/>
      <c r="I539" s="142"/>
      <c r="J539" s="141"/>
      <c r="K539" s="35"/>
      <c r="L539" s="248">
        <f>L540</f>
        <v>266.5</v>
      </c>
      <c r="M539" s="35">
        <f t="shared" si="27"/>
        <v>266.5</v>
      </c>
    </row>
    <row r="540" spans="2:13" ht="12.75">
      <c r="B540" s="41" t="s">
        <v>558</v>
      </c>
      <c r="C540" s="92"/>
      <c r="D540" s="32" t="s">
        <v>550</v>
      </c>
      <c r="E540" s="32" t="s">
        <v>552</v>
      </c>
      <c r="F540" s="85" t="s">
        <v>290</v>
      </c>
      <c r="G540" s="32" t="s">
        <v>24</v>
      </c>
      <c r="H540" s="32" t="s">
        <v>212</v>
      </c>
      <c r="I540" s="142"/>
      <c r="J540" s="141"/>
      <c r="K540" s="35"/>
      <c r="L540" s="248">
        <v>266.5</v>
      </c>
      <c r="M540" s="35">
        <f t="shared" si="27"/>
        <v>266.5</v>
      </c>
    </row>
    <row r="541" spans="2:13" ht="25.5">
      <c r="B541" s="41" t="s">
        <v>465</v>
      </c>
      <c r="C541" s="92"/>
      <c r="D541" s="32" t="s">
        <v>550</v>
      </c>
      <c r="E541" s="32" t="s">
        <v>552</v>
      </c>
      <c r="F541" s="85" t="s">
        <v>291</v>
      </c>
      <c r="G541" s="32"/>
      <c r="H541" s="32"/>
      <c r="I541" s="142"/>
      <c r="J541" s="141"/>
      <c r="K541" s="35"/>
      <c r="L541" s="248">
        <f>L542</f>
        <v>170.1</v>
      </c>
      <c r="M541" s="35">
        <f t="shared" si="27"/>
        <v>170.1</v>
      </c>
    </row>
    <row r="542" spans="2:13" ht="12.75">
      <c r="B542" s="41" t="s">
        <v>84</v>
      </c>
      <c r="C542" s="92"/>
      <c r="D542" s="32" t="s">
        <v>550</v>
      </c>
      <c r="E542" s="32" t="s">
        <v>552</v>
      </c>
      <c r="F542" s="85" t="s">
        <v>291</v>
      </c>
      <c r="G542" s="32" t="s">
        <v>128</v>
      </c>
      <c r="H542" s="32"/>
      <c r="I542" s="142"/>
      <c r="J542" s="141"/>
      <c r="K542" s="35"/>
      <c r="L542" s="248">
        <f>L543</f>
        <v>170.1</v>
      </c>
      <c r="M542" s="35">
        <f t="shared" si="27"/>
        <v>170.1</v>
      </c>
    </row>
    <row r="543" spans="2:13" ht="12.75">
      <c r="B543" s="22" t="s">
        <v>25</v>
      </c>
      <c r="C543" s="92"/>
      <c r="D543" s="32" t="s">
        <v>550</v>
      </c>
      <c r="E543" s="32" t="s">
        <v>552</v>
      </c>
      <c r="F543" s="85" t="s">
        <v>291</v>
      </c>
      <c r="G543" s="32" t="s">
        <v>24</v>
      </c>
      <c r="H543" s="32"/>
      <c r="I543" s="142"/>
      <c r="J543" s="141"/>
      <c r="K543" s="35"/>
      <c r="L543" s="248">
        <f>L544</f>
        <v>170.1</v>
      </c>
      <c r="M543" s="35">
        <f t="shared" si="27"/>
        <v>170.1</v>
      </c>
    </row>
    <row r="544" spans="2:13" ht="12.75">
      <c r="B544" s="51" t="s">
        <v>559</v>
      </c>
      <c r="C544" s="92"/>
      <c r="D544" s="32" t="s">
        <v>550</v>
      </c>
      <c r="E544" s="32" t="s">
        <v>552</v>
      </c>
      <c r="F544" s="85" t="s">
        <v>291</v>
      </c>
      <c r="G544" s="32" t="s">
        <v>24</v>
      </c>
      <c r="H544" s="32" t="s">
        <v>572</v>
      </c>
      <c r="I544" s="142"/>
      <c r="J544" s="141"/>
      <c r="K544" s="35"/>
      <c r="L544" s="248">
        <v>170.1</v>
      </c>
      <c r="M544" s="35">
        <f t="shared" si="27"/>
        <v>170.1</v>
      </c>
    </row>
    <row r="545" spans="2:13" ht="12.75">
      <c r="B545" s="41" t="s">
        <v>218</v>
      </c>
      <c r="C545" s="86"/>
      <c r="D545" s="32" t="s">
        <v>550</v>
      </c>
      <c r="E545" s="32" t="s">
        <v>553</v>
      </c>
      <c r="F545" s="32"/>
      <c r="G545" s="32"/>
      <c r="H545" s="32"/>
      <c r="I545" s="142">
        <f>I546</f>
        <v>4807.6</v>
      </c>
      <c r="J545" s="141"/>
      <c r="K545" s="35">
        <f t="shared" si="28"/>
        <v>4807.6</v>
      </c>
      <c r="L545" s="248"/>
      <c r="M545" s="35">
        <f t="shared" si="27"/>
        <v>4807.6</v>
      </c>
    </row>
    <row r="546" spans="2:13" ht="12.75">
      <c r="B546" s="51" t="s">
        <v>582</v>
      </c>
      <c r="C546" s="87"/>
      <c r="D546" s="85">
        <v>1000</v>
      </c>
      <c r="E546" s="85">
        <v>1004</v>
      </c>
      <c r="F546" s="85" t="s">
        <v>583</v>
      </c>
      <c r="G546" s="31"/>
      <c r="H546" s="31"/>
      <c r="I546" s="141">
        <f>I547+I555+I559+I563+I551</f>
        <v>4807.6</v>
      </c>
      <c r="J546" s="141"/>
      <c r="K546" s="35">
        <f t="shared" si="28"/>
        <v>4807.6</v>
      </c>
      <c r="L546" s="248"/>
      <c r="M546" s="35">
        <f t="shared" si="27"/>
        <v>4807.6</v>
      </c>
    </row>
    <row r="547" spans="2:13" ht="25.5">
      <c r="B547" s="51" t="s">
        <v>181</v>
      </c>
      <c r="C547" s="84"/>
      <c r="D547" s="85">
        <v>1000</v>
      </c>
      <c r="E547" s="85">
        <v>1004</v>
      </c>
      <c r="F547" s="85" t="s">
        <v>132</v>
      </c>
      <c r="G547" s="31"/>
      <c r="H547" s="31"/>
      <c r="I547" s="141">
        <f>I548</f>
        <v>173.7</v>
      </c>
      <c r="J547" s="141"/>
      <c r="K547" s="35">
        <f t="shared" si="28"/>
        <v>173.7</v>
      </c>
      <c r="L547" s="248"/>
      <c r="M547" s="35">
        <f t="shared" si="27"/>
        <v>173.7</v>
      </c>
    </row>
    <row r="548" spans="2:13" ht="12.75">
      <c r="B548" s="41" t="s">
        <v>84</v>
      </c>
      <c r="C548" s="86"/>
      <c r="D548" s="85">
        <v>1000</v>
      </c>
      <c r="E548" s="85">
        <v>1004</v>
      </c>
      <c r="F548" s="85" t="s">
        <v>132</v>
      </c>
      <c r="G548" s="32" t="s">
        <v>128</v>
      </c>
      <c r="H548" s="31"/>
      <c r="I548" s="144">
        <f>I549</f>
        <v>173.7</v>
      </c>
      <c r="J548" s="141"/>
      <c r="K548" s="35">
        <f t="shared" si="28"/>
        <v>173.7</v>
      </c>
      <c r="L548" s="248"/>
      <c r="M548" s="35">
        <f t="shared" si="27"/>
        <v>173.7</v>
      </c>
    </row>
    <row r="549" spans="2:13" ht="12.75">
      <c r="B549" s="41" t="s">
        <v>204</v>
      </c>
      <c r="C549" s="86"/>
      <c r="D549" s="85">
        <v>1000</v>
      </c>
      <c r="E549" s="85">
        <v>1004</v>
      </c>
      <c r="F549" s="85" t="s">
        <v>132</v>
      </c>
      <c r="G549" s="32" t="s">
        <v>161</v>
      </c>
      <c r="H549" s="32"/>
      <c r="I549" s="142">
        <f>I550</f>
        <v>173.7</v>
      </c>
      <c r="J549" s="141"/>
      <c r="K549" s="35">
        <f t="shared" si="28"/>
        <v>173.7</v>
      </c>
      <c r="L549" s="248"/>
      <c r="M549" s="35">
        <f t="shared" si="27"/>
        <v>173.7</v>
      </c>
    </row>
    <row r="550" spans="2:13" ht="12.75">
      <c r="B550" s="41" t="s">
        <v>559</v>
      </c>
      <c r="C550" s="92"/>
      <c r="D550" s="85">
        <v>1000</v>
      </c>
      <c r="E550" s="85">
        <v>1004</v>
      </c>
      <c r="F550" s="85" t="s">
        <v>132</v>
      </c>
      <c r="G550" s="32" t="s">
        <v>161</v>
      </c>
      <c r="H550" s="32" t="s">
        <v>572</v>
      </c>
      <c r="I550" s="142">
        <v>173.7</v>
      </c>
      <c r="J550" s="141"/>
      <c r="K550" s="35">
        <f t="shared" si="28"/>
        <v>173.7</v>
      </c>
      <c r="L550" s="248"/>
      <c r="M550" s="35">
        <f t="shared" si="27"/>
        <v>173.7</v>
      </c>
    </row>
    <row r="551" spans="2:13" ht="25.5">
      <c r="B551" s="51" t="s">
        <v>182</v>
      </c>
      <c r="C551" s="84"/>
      <c r="D551" s="85">
        <v>1000</v>
      </c>
      <c r="E551" s="85">
        <v>1004</v>
      </c>
      <c r="F551" s="85" t="s">
        <v>133</v>
      </c>
      <c r="G551" s="31"/>
      <c r="H551" s="31"/>
      <c r="I551" s="141">
        <f>I552</f>
        <v>1365</v>
      </c>
      <c r="J551" s="141"/>
      <c r="K551" s="35">
        <f t="shared" si="28"/>
        <v>1365</v>
      </c>
      <c r="L551" s="248"/>
      <c r="M551" s="35">
        <f t="shared" si="27"/>
        <v>1365</v>
      </c>
    </row>
    <row r="552" spans="2:13" ht="12.75">
      <c r="B552" s="41" t="s">
        <v>84</v>
      </c>
      <c r="C552" s="86"/>
      <c r="D552" s="85">
        <v>1000</v>
      </c>
      <c r="E552" s="85">
        <v>1004</v>
      </c>
      <c r="F552" s="85" t="s">
        <v>133</v>
      </c>
      <c r="G552" s="32" t="s">
        <v>128</v>
      </c>
      <c r="H552" s="31"/>
      <c r="I552" s="144">
        <f>I553</f>
        <v>1365</v>
      </c>
      <c r="J552" s="141"/>
      <c r="K552" s="35">
        <f t="shared" si="28"/>
        <v>1365</v>
      </c>
      <c r="L552" s="248"/>
      <c r="M552" s="35">
        <f t="shared" si="27"/>
        <v>1365</v>
      </c>
    </row>
    <row r="553" spans="2:13" ht="12.75">
      <c r="B553" s="41" t="s">
        <v>317</v>
      </c>
      <c r="C553" s="86"/>
      <c r="D553" s="85">
        <v>1000</v>
      </c>
      <c r="E553" s="85">
        <v>1004</v>
      </c>
      <c r="F553" s="85" t="s">
        <v>133</v>
      </c>
      <c r="G553" s="32" t="s">
        <v>316</v>
      </c>
      <c r="H553" s="31"/>
      <c r="I553" s="144">
        <f>I554</f>
        <v>1365</v>
      </c>
      <c r="J553" s="141"/>
      <c r="K553" s="35">
        <f t="shared" si="28"/>
        <v>1365</v>
      </c>
      <c r="L553" s="248"/>
      <c r="M553" s="35">
        <f t="shared" si="27"/>
        <v>1365</v>
      </c>
    </row>
    <row r="554" spans="2:13" ht="12.75">
      <c r="B554" s="41" t="s">
        <v>558</v>
      </c>
      <c r="C554" s="92"/>
      <c r="D554" s="85">
        <v>1000</v>
      </c>
      <c r="E554" s="85">
        <v>1004</v>
      </c>
      <c r="F554" s="85" t="s">
        <v>133</v>
      </c>
      <c r="G554" s="32" t="s">
        <v>316</v>
      </c>
      <c r="H554" s="32">
        <v>3</v>
      </c>
      <c r="I554" s="142">
        <v>1365</v>
      </c>
      <c r="J554" s="141"/>
      <c r="K554" s="35">
        <f t="shared" si="28"/>
        <v>1365</v>
      </c>
      <c r="L554" s="248"/>
      <c r="M554" s="35">
        <f t="shared" si="27"/>
        <v>1365</v>
      </c>
    </row>
    <row r="555" spans="2:13" ht="51">
      <c r="B555" s="51" t="s">
        <v>183</v>
      </c>
      <c r="C555" s="84"/>
      <c r="D555" s="85">
        <v>1000</v>
      </c>
      <c r="E555" s="85">
        <v>1004</v>
      </c>
      <c r="F555" s="85" t="s">
        <v>134</v>
      </c>
      <c r="G555" s="31"/>
      <c r="H555" s="31"/>
      <c r="I555" s="141">
        <f>I556</f>
        <v>21.6</v>
      </c>
      <c r="J555" s="141"/>
      <c r="K555" s="35">
        <f t="shared" si="28"/>
        <v>21.6</v>
      </c>
      <c r="L555" s="248"/>
      <c r="M555" s="35">
        <f t="shared" si="27"/>
        <v>21.6</v>
      </c>
    </row>
    <row r="556" spans="2:13" ht="12.75">
      <c r="B556" s="41" t="s">
        <v>84</v>
      </c>
      <c r="C556" s="86"/>
      <c r="D556" s="85">
        <v>1000</v>
      </c>
      <c r="E556" s="85">
        <v>1004</v>
      </c>
      <c r="F556" s="85" t="s">
        <v>134</v>
      </c>
      <c r="G556" s="32" t="s">
        <v>128</v>
      </c>
      <c r="H556" s="32"/>
      <c r="I556" s="142">
        <f>I557</f>
        <v>21.6</v>
      </c>
      <c r="J556" s="141"/>
      <c r="K556" s="35">
        <f t="shared" si="28"/>
        <v>21.6</v>
      </c>
      <c r="L556" s="248"/>
      <c r="M556" s="35">
        <f t="shared" si="27"/>
        <v>21.6</v>
      </c>
    </row>
    <row r="557" spans="2:13" ht="12.75">
      <c r="B557" s="41" t="s">
        <v>317</v>
      </c>
      <c r="C557" s="86"/>
      <c r="D557" s="85">
        <v>1000</v>
      </c>
      <c r="E557" s="85">
        <v>1004</v>
      </c>
      <c r="F557" s="85" t="s">
        <v>134</v>
      </c>
      <c r="G557" s="32" t="s">
        <v>316</v>
      </c>
      <c r="H557" s="32"/>
      <c r="I557" s="142">
        <f>I558</f>
        <v>21.6</v>
      </c>
      <c r="J557" s="141"/>
      <c r="K557" s="35">
        <f t="shared" si="28"/>
        <v>21.6</v>
      </c>
      <c r="L557" s="248"/>
      <c r="M557" s="35">
        <f t="shared" si="27"/>
        <v>21.6</v>
      </c>
    </row>
    <row r="558" spans="2:13" ht="12.75">
      <c r="B558" s="41" t="s">
        <v>558</v>
      </c>
      <c r="C558" s="92"/>
      <c r="D558" s="85">
        <v>1000</v>
      </c>
      <c r="E558" s="85">
        <v>1004</v>
      </c>
      <c r="F558" s="85" t="s">
        <v>134</v>
      </c>
      <c r="G558" s="32" t="s">
        <v>316</v>
      </c>
      <c r="H558" s="32">
        <v>3</v>
      </c>
      <c r="I558" s="142">
        <v>21.6</v>
      </c>
      <c r="J558" s="141"/>
      <c r="K558" s="35">
        <f t="shared" si="28"/>
        <v>21.6</v>
      </c>
      <c r="L558" s="248"/>
      <c r="M558" s="35">
        <f t="shared" si="27"/>
        <v>21.6</v>
      </c>
    </row>
    <row r="559" spans="2:13" ht="25.5">
      <c r="B559" s="51" t="s">
        <v>184</v>
      </c>
      <c r="C559" s="84"/>
      <c r="D559" s="85">
        <v>1000</v>
      </c>
      <c r="E559" s="85">
        <v>1004</v>
      </c>
      <c r="F559" s="85" t="s">
        <v>135</v>
      </c>
      <c r="G559" s="31"/>
      <c r="H559" s="31"/>
      <c r="I559" s="141">
        <f>I560</f>
        <v>3197.3</v>
      </c>
      <c r="J559" s="141"/>
      <c r="K559" s="35">
        <f t="shared" si="28"/>
        <v>3197.3</v>
      </c>
      <c r="L559" s="248"/>
      <c r="M559" s="35">
        <f t="shared" si="27"/>
        <v>3197.3</v>
      </c>
    </row>
    <row r="560" spans="2:13" ht="12.75">
      <c r="B560" s="41" t="s">
        <v>84</v>
      </c>
      <c r="C560" s="86"/>
      <c r="D560" s="85">
        <v>1000</v>
      </c>
      <c r="E560" s="85">
        <v>1004</v>
      </c>
      <c r="F560" s="85" t="s">
        <v>135</v>
      </c>
      <c r="G560" s="32" t="s">
        <v>128</v>
      </c>
      <c r="H560" s="32"/>
      <c r="I560" s="142">
        <f>I561</f>
        <v>3197.3</v>
      </c>
      <c r="J560" s="141"/>
      <c r="K560" s="35">
        <f t="shared" si="28"/>
        <v>3197.3</v>
      </c>
      <c r="L560" s="248"/>
      <c r="M560" s="35">
        <f t="shared" si="27"/>
        <v>3197.3</v>
      </c>
    </row>
    <row r="561" spans="2:13" ht="12.75">
      <c r="B561" s="41" t="s">
        <v>204</v>
      </c>
      <c r="C561" s="86"/>
      <c r="D561" s="85">
        <v>1000</v>
      </c>
      <c r="E561" s="85">
        <v>1004</v>
      </c>
      <c r="F561" s="85" t="s">
        <v>135</v>
      </c>
      <c r="G561" s="32" t="s">
        <v>161</v>
      </c>
      <c r="H561" s="32"/>
      <c r="I561" s="142">
        <f>I562</f>
        <v>3197.3</v>
      </c>
      <c r="J561" s="141"/>
      <c r="K561" s="35">
        <f t="shared" si="28"/>
        <v>3197.3</v>
      </c>
      <c r="L561" s="248"/>
      <c r="M561" s="35">
        <f t="shared" si="27"/>
        <v>3197.3</v>
      </c>
    </row>
    <row r="562" spans="2:13" ht="12.75">
      <c r="B562" s="41" t="s">
        <v>558</v>
      </c>
      <c r="C562" s="92"/>
      <c r="D562" s="85">
        <v>1000</v>
      </c>
      <c r="E562" s="85">
        <v>1004</v>
      </c>
      <c r="F562" s="85" t="s">
        <v>135</v>
      </c>
      <c r="G562" s="32" t="s">
        <v>161</v>
      </c>
      <c r="H562" s="32">
        <v>3</v>
      </c>
      <c r="I562" s="142">
        <v>3197.3</v>
      </c>
      <c r="J562" s="141"/>
      <c r="K562" s="35">
        <f t="shared" si="28"/>
        <v>3197.3</v>
      </c>
      <c r="L562" s="248"/>
      <c r="M562" s="35">
        <f t="shared" si="27"/>
        <v>3197.3</v>
      </c>
    </row>
    <row r="563" spans="2:13" ht="25.5">
      <c r="B563" s="51" t="s">
        <v>185</v>
      </c>
      <c r="C563" s="84"/>
      <c r="D563" s="85">
        <v>1000</v>
      </c>
      <c r="E563" s="85">
        <v>1004</v>
      </c>
      <c r="F563" s="85" t="s">
        <v>136</v>
      </c>
      <c r="G563" s="32"/>
      <c r="H563" s="32"/>
      <c r="I563" s="142">
        <f>I564</f>
        <v>50</v>
      </c>
      <c r="J563" s="141"/>
      <c r="K563" s="35">
        <f t="shared" si="28"/>
        <v>50</v>
      </c>
      <c r="L563" s="248"/>
      <c r="M563" s="35">
        <f t="shared" si="27"/>
        <v>50</v>
      </c>
    </row>
    <row r="564" spans="2:13" ht="12.75">
      <c r="B564" s="41" t="s">
        <v>84</v>
      </c>
      <c r="C564" s="86"/>
      <c r="D564" s="85">
        <v>1000</v>
      </c>
      <c r="E564" s="85">
        <v>1004</v>
      </c>
      <c r="F564" s="85" t="s">
        <v>136</v>
      </c>
      <c r="G564" s="32" t="s">
        <v>128</v>
      </c>
      <c r="H564" s="32"/>
      <c r="I564" s="142">
        <f>I565</f>
        <v>50</v>
      </c>
      <c r="J564" s="141"/>
      <c r="K564" s="35">
        <f t="shared" si="28"/>
        <v>50</v>
      </c>
      <c r="L564" s="248"/>
      <c r="M564" s="35">
        <f t="shared" si="27"/>
        <v>50</v>
      </c>
    </row>
    <row r="565" spans="2:13" ht="12.75">
      <c r="B565" s="41" t="s">
        <v>204</v>
      </c>
      <c r="C565" s="86"/>
      <c r="D565" s="85">
        <v>1000</v>
      </c>
      <c r="E565" s="85">
        <v>1004</v>
      </c>
      <c r="F565" s="85" t="s">
        <v>136</v>
      </c>
      <c r="G565" s="32" t="s">
        <v>161</v>
      </c>
      <c r="H565" s="32"/>
      <c r="I565" s="142">
        <f>I566</f>
        <v>50</v>
      </c>
      <c r="J565" s="141"/>
      <c r="K565" s="35">
        <f t="shared" si="28"/>
        <v>50</v>
      </c>
      <c r="L565" s="248"/>
      <c r="M565" s="35">
        <f t="shared" si="27"/>
        <v>50</v>
      </c>
    </row>
    <row r="566" spans="2:13" ht="12.75">
      <c r="B566" s="41" t="s">
        <v>558</v>
      </c>
      <c r="C566" s="92"/>
      <c r="D566" s="85">
        <v>1000</v>
      </c>
      <c r="E566" s="85">
        <v>1004</v>
      </c>
      <c r="F566" s="85" t="s">
        <v>136</v>
      </c>
      <c r="G566" s="32" t="s">
        <v>161</v>
      </c>
      <c r="H566" s="32">
        <v>3</v>
      </c>
      <c r="I566" s="142">
        <v>50</v>
      </c>
      <c r="J566" s="141"/>
      <c r="K566" s="35">
        <f t="shared" si="28"/>
        <v>50</v>
      </c>
      <c r="L566" s="248"/>
      <c r="M566" s="35">
        <f t="shared" si="27"/>
        <v>50</v>
      </c>
    </row>
    <row r="567" spans="2:13" ht="12.75">
      <c r="B567" s="41" t="s">
        <v>506</v>
      </c>
      <c r="C567" s="86"/>
      <c r="D567" s="32" t="s">
        <v>550</v>
      </c>
      <c r="E567" s="32" t="s">
        <v>554</v>
      </c>
      <c r="F567" s="32"/>
      <c r="G567" s="32"/>
      <c r="H567" s="32"/>
      <c r="I567" s="141">
        <f>I568</f>
        <v>810.6999999999999</v>
      </c>
      <c r="J567" s="141">
        <f>J568</f>
        <v>46.9</v>
      </c>
      <c r="K567" s="35">
        <f t="shared" si="28"/>
        <v>857.5999999999999</v>
      </c>
      <c r="L567" s="248"/>
      <c r="M567" s="35">
        <f t="shared" si="27"/>
        <v>857.5999999999999</v>
      </c>
    </row>
    <row r="568" spans="2:13" ht="12.75">
      <c r="B568" s="51" t="s">
        <v>582</v>
      </c>
      <c r="C568" s="87"/>
      <c r="D568" s="32" t="s">
        <v>550</v>
      </c>
      <c r="E568" s="32" t="s">
        <v>554</v>
      </c>
      <c r="F568" s="85" t="s">
        <v>583</v>
      </c>
      <c r="G568" s="32"/>
      <c r="H568" s="32"/>
      <c r="I568" s="141">
        <f>I569</f>
        <v>810.6999999999999</v>
      </c>
      <c r="J568" s="141">
        <f>J569</f>
        <v>46.9</v>
      </c>
      <c r="K568" s="35">
        <f t="shared" si="28"/>
        <v>857.5999999999999</v>
      </c>
      <c r="L568" s="248"/>
      <c r="M568" s="35">
        <f t="shared" si="27"/>
        <v>857.5999999999999</v>
      </c>
    </row>
    <row r="569" spans="2:13" ht="12.75">
      <c r="B569" s="41" t="s">
        <v>186</v>
      </c>
      <c r="C569" s="86"/>
      <c r="D569" s="32" t="s">
        <v>550</v>
      </c>
      <c r="E569" s="32" t="s">
        <v>554</v>
      </c>
      <c r="F569" s="32" t="s">
        <v>137</v>
      </c>
      <c r="G569" s="32"/>
      <c r="H569" s="32"/>
      <c r="I569" s="141">
        <f>I570+I574</f>
        <v>810.6999999999999</v>
      </c>
      <c r="J569" s="141">
        <f>J570</f>
        <v>46.9</v>
      </c>
      <c r="K569" s="35">
        <f t="shared" si="28"/>
        <v>857.5999999999999</v>
      </c>
      <c r="L569" s="248"/>
      <c r="M569" s="35">
        <f t="shared" si="27"/>
        <v>857.5999999999999</v>
      </c>
    </row>
    <row r="570" spans="2:13" ht="25.5">
      <c r="B570" s="41" t="s">
        <v>585</v>
      </c>
      <c r="C570" s="86"/>
      <c r="D570" s="32" t="s">
        <v>550</v>
      </c>
      <c r="E570" s="32" t="s">
        <v>554</v>
      </c>
      <c r="F570" s="32" t="s">
        <v>137</v>
      </c>
      <c r="G570" s="32" t="s">
        <v>396</v>
      </c>
      <c r="H570" s="32"/>
      <c r="I570" s="141">
        <f>I571</f>
        <v>772.9</v>
      </c>
      <c r="J570" s="141">
        <f>J571</f>
        <v>46.9</v>
      </c>
      <c r="K570" s="35">
        <f t="shared" si="28"/>
        <v>819.8</v>
      </c>
      <c r="L570" s="248"/>
      <c r="M570" s="35">
        <f t="shared" si="27"/>
        <v>819.8</v>
      </c>
    </row>
    <row r="571" spans="2:13" ht="12.75">
      <c r="B571" s="41" t="s">
        <v>586</v>
      </c>
      <c r="C571" s="86"/>
      <c r="D571" s="32" t="s">
        <v>550</v>
      </c>
      <c r="E571" s="32" t="s">
        <v>554</v>
      </c>
      <c r="F571" s="32" t="s">
        <v>137</v>
      </c>
      <c r="G571" s="32" t="s">
        <v>587</v>
      </c>
      <c r="H571" s="32"/>
      <c r="I571" s="141">
        <f>I573</f>
        <v>772.9</v>
      </c>
      <c r="J571" s="141">
        <f>J572+J573</f>
        <v>46.9</v>
      </c>
      <c r="K571" s="35">
        <f t="shared" si="28"/>
        <v>819.8</v>
      </c>
      <c r="L571" s="248"/>
      <c r="M571" s="35">
        <f aca="true" t="shared" si="29" ref="M571:M583">K571+L571</f>
        <v>819.8</v>
      </c>
    </row>
    <row r="572" spans="2:13" ht="12.75">
      <c r="B572" s="41" t="s">
        <v>580</v>
      </c>
      <c r="C572" s="86"/>
      <c r="D572" s="32" t="s">
        <v>550</v>
      </c>
      <c r="E572" s="32" t="s">
        <v>554</v>
      </c>
      <c r="F572" s="32" t="s">
        <v>137</v>
      </c>
      <c r="G572" s="32" t="s">
        <v>587</v>
      </c>
      <c r="H572" s="32" t="s">
        <v>569</v>
      </c>
      <c r="I572" s="141"/>
      <c r="J572" s="141">
        <v>46.9</v>
      </c>
      <c r="K572" s="35">
        <f t="shared" si="28"/>
        <v>46.9</v>
      </c>
      <c r="L572" s="248"/>
      <c r="M572" s="35">
        <f t="shared" si="29"/>
        <v>46.9</v>
      </c>
    </row>
    <row r="573" spans="2:13" ht="12.75">
      <c r="B573" s="41" t="s">
        <v>558</v>
      </c>
      <c r="C573" s="86"/>
      <c r="D573" s="32" t="s">
        <v>550</v>
      </c>
      <c r="E573" s="32" t="s">
        <v>554</v>
      </c>
      <c r="F573" s="32" t="s">
        <v>137</v>
      </c>
      <c r="G573" s="32" t="s">
        <v>587</v>
      </c>
      <c r="H573" s="32">
        <v>3</v>
      </c>
      <c r="I573" s="141">
        <v>772.9</v>
      </c>
      <c r="J573" s="141"/>
      <c r="K573" s="35">
        <f t="shared" si="28"/>
        <v>772.9</v>
      </c>
      <c r="L573" s="248"/>
      <c r="M573" s="35">
        <f t="shared" si="29"/>
        <v>772.9</v>
      </c>
    </row>
    <row r="574" spans="2:13" ht="12.75">
      <c r="B574" s="51" t="s">
        <v>592</v>
      </c>
      <c r="C574" s="84"/>
      <c r="D574" s="32" t="s">
        <v>550</v>
      </c>
      <c r="E574" s="32" t="s">
        <v>554</v>
      </c>
      <c r="F574" s="32" t="s">
        <v>137</v>
      </c>
      <c r="G574" s="32" t="s">
        <v>593</v>
      </c>
      <c r="H574" s="32"/>
      <c r="I574" s="141">
        <f>I575</f>
        <v>37.8</v>
      </c>
      <c r="J574" s="141">
        <f>J575</f>
        <v>0</v>
      </c>
      <c r="K574" s="35">
        <f t="shared" si="28"/>
        <v>37.8</v>
      </c>
      <c r="L574" s="248"/>
      <c r="M574" s="35">
        <f t="shared" si="29"/>
        <v>37.8</v>
      </c>
    </row>
    <row r="575" spans="2:13" ht="12.75">
      <c r="B575" s="51" t="s">
        <v>594</v>
      </c>
      <c r="C575" s="84"/>
      <c r="D575" s="32" t="s">
        <v>550</v>
      </c>
      <c r="E575" s="32" t="s">
        <v>554</v>
      </c>
      <c r="F575" s="32" t="s">
        <v>137</v>
      </c>
      <c r="G575" s="32" t="s">
        <v>595</v>
      </c>
      <c r="H575" s="32"/>
      <c r="I575" s="141">
        <f>I576</f>
        <v>37.8</v>
      </c>
      <c r="J575" s="141">
        <f>J576</f>
        <v>0</v>
      </c>
      <c r="K575" s="35">
        <f t="shared" si="28"/>
        <v>37.8</v>
      </c>
      <c r="L575" s="248"/>
      <c r="M575" s="35">
        <f t="shared" si="29"/>
        <v>37.8</v>
      </c>
    </row>
    <row r="576" spans="2:13" ht="12.75">
      <c r="B576" s="41" t="s">
        <v>558</v>
      </c>
      <c r="C576" s="86"/>
      <c r="D576" s="32" t="s">
        <v>550</v>
      </c>
      <c r="E576" s="32" t="s">
        <v>554</v>
      </c>
      <c r="F576" s="32" t="s">
        <v>137</v>
      </c>
      <c r="G576" s="32" t="s">
        <v>595</v>
      </c>
      <c r="H576" s="32">
        <v>3</v>
      </c>
      <c r="I576" s="141">
        <v>37.8</v>
      </c>
      <c r="J576" s="141"/>
      <c r="K576" s="35">
        <f t="shared" si="28"/>
        <v>37.8</v>
      </c>
      <c r="L576" s="248"/>
      <c r="M576" s="35">
        <f t="shared" si="29"/>
        <v>37.8</v>
      </c>
    </row>
    <row r="577" spans="2:13" ht="12.75">
      <c r="B577" s="41" t="s">
        <v>217</v>
      </c>
      <c r="C577" s="86"/>
      <c r="D577" s="32" t="s">
        <v>555</v>
      </c>
      <c r="E577" s="32"/>
      <c r="F577" s="32"/>
      <c r="G577" s="32"/>
      <c r="H577" s="32"/>
      <c r="I577" s="141">
        <f aca="true" t="shared" si="30" ref="I577:I582">I578</f>
        <v>106</v>
      </c>
      <c r="J577" s="141"/>
      <c r="K577" s="35">
        <f t="shared" si="28"/>
        <v>106</v>
      </c>
      <c r="L577" s="248">
        <f aca="true" t="shared" si="31" ref="L577:L582">L578</f>
        <v>-29.3</v>
      </c>
      <c r="M577" s="35">
        <f t="shared" si="29"/>
        <v>76.7</v>
      </c>
    </row>
    <row r="578" spans="2:13" ht="12.75">
      <c r="B578" s="41" t="s">
        <v>469</v>
      </c>
      <c r="C578" s="86"/>
      <c r="D578" s="32" t="s">
        <v>555</v>
      </c>
      <c r="E578" s="32" t="s">
        <v>468</v>
      </c>
      <c r="F578" s="32"/>
      <c r="G578" s="32"/>
      <c r="H578" s="32"/>
      <c r="I578" s="141">
        <f t="shared" si="30"/>
        <v>106</v>
      </c>
      <c r="J578" s="141"/>
      <c r="K578" s="35">
        <f t="shared" si="28"/>
        <v>106</v>
      </c>
      <c r="L578" s="248">
        <f t="shared" si="31"/>
        <v>-29.3</v>
      </c>
      <c r="M578" s="35">
        <f t="shared" si="29"/>
        <v>76.7</v>
      </c>
    </row>
    <row r="579" spans="2:13" ht="12.75">
      <c r="B579" s="41" t="s">
        <v>138</v>
      </c>
      <c r="C579" s="86"/>
      <c r="D579" s="32" t="s">
        <v>555</v>
      </c>
      <c r="E579" s="32" t="s">
        <v>468</v>
      </c>
      <c r="F579" s="32" t="s">
        <v>139</v>
      </c>
      <c r="G579" s="32"/>
      <c r="H579" s="32"/>
      <c r="I579" s="141">
        <f t="shared" si="30"/>
        <v>106</v>
      </c>
      <c r="J579" s="141"/>
      <c r="K579" s="35">
        <f t="shared" si="28"/>
        <v>106</v>
      </c>
      <c r="L579" s="248">
        <f t="shared" si="31"/>
        <v>-29.3</v>
      </c>
      <c r="M579" s="35">
        <f t="shared" si="29"/>
        <v>76.7</v>
      </c>
    </row>
    <row r="580" spans="2:13" ht="12.75">
      <c r="B580" s="51" t="s">
        <v>140</v>
      </c>
      <c r="C580" s="87"/>
      <c r="D580" s="32" t="s">
        <v>555</v>
      </c>
      <c r="E580" s="32" t="s">
        <v>468</v>
      </c>
      <c r="F580" s="32" t="s">
        <v>141</v>
      </c>
      <c r="G580" s="19"/>
      <c r="H580" s="32"/>
      <c r="I580" s="141">
        <f t="shared" si="30"/>
        <v>106</v>
      </c>
      <c r="J580" s="141"/>
      <c r="K580" s="35">
        <f t="shared" si="28"/>
        <v>106</v>
      </c>
      <c r="L580" s="248">
        <f t="shared" si="31"/>
        <v>-29.3</v>
      </c>
      <c r="M580" s="35">
        <f t="shared" si="29"/>
        <v>76.7</v>
      </c>
    </row>
    <row r="581" spans="2:13" ht="12.75">
      <c r="B581" s="51" t="s">
        <v>592</v>
      </c>
      <c r="C581" s="84"/>
      <c r="D581" s="32" t="s">
        <v>555</v>
      </c>
      <c r="E581" s="32" t="s">
        <v>468</v>
      </c>
      <c r="F581" s="32" t="s">
        <v>141</v>
      </c>
      <c r="G581" s="32" t="s">
        <v>593</v>
      </c>
      <c r="H581" s="32"/>
      <c r="I581" s="142">
        <f t="shared" si="30"/>
        <v>106</v>
      </c>
      <c r="J581" s="141"/>
      <c r="K581" s="35">
        <f t="shared" si="28"/>
        <v>106</v>
      </c>
      <c r="L581" s="248">
        <f t="shared" si="31"/>
        <v>-29.3</v>
      </c>
      <c r="M581" s="35">
        <f t="shared" si="29"/>
        <v>76.7</v>
      </c>
    </row>
    <row r="582" spans="2:13" ht="12.75">
      <c r="B582" s="51" t="s">
        <v>594</v>
      </c>
      <c r="C582" s="84"/>
      <c r="D582" s="32" t="s">
        <v>555</v>
      </c>
      <c r="E582" s="32" t="s">
        <v>468</v>
      </c>
      <c r="F582" s="32" t="s">
        <v>141</v>
      </c>
      <c r="G582" s="32" t="s">
        <v>595</v>
      </c>
      <c r="H582" s="32"/>
      <c r="I582" s="142">
        <f t="shared" si="30"/>
        <v>106</v>
      </c>
      <c r="J582" s="141"/>
      <c r="K582" s="35">
        <f t="shared" si="28"/>
        <v>106</v>
      </c>
      <c r="L582" s="248">
        <f t="shared" si="31"/>
        <v>-29.3</v>
      </c>
      <c r="M582" s="35">
        <f t="shared" si="29"/>
        <v>76.7</v>
      </c>
    </row>
    <row r="583" spans="2:13" ht="12.75">
      <c r="B583" s="41" t="s">
        <v>580</v>
      </c>
      <c r="C583" s="86"/>
      <c r="D583" s="32" t="s">
        <v>555</v>
      </c>
      <c r="E583" s="32" t="s">
        <v>468</v>
      </c>
      <c r="F583" s="32" t="s">
        <v>141</v>
      </c>
      <c r="G583" s="32" t="s">
        <v>595</v>
      </c>
      <c r="H583" s="32">
        <v>2</v>
      </c>
      <c r="I583" s="142">
        <v>106</v>
      </c>
      <c r="J583" s="141"/>
      <c r="K583" s="35">
        <f t="shared" si="28"/>
        <v>106</v>
      </c>
      <c r="L583" s="248">
        <v>-29.3</v>
      </c>
      <c r="M583" s="35">
        <f t="shared" si="29"/>
        <v>76.7</v>
      </c>
    </row>
    <row r="586" ht="12.75">
      <c r="K586" s="43"/>
    </row>
    <row r="595" ht="12.75">
      <c r="I595" s="43"/>
    </row>
  </sheetData>
  <sheetProtection/>
  <autoFilter ref="B9:I583"/>
  <mergeCells count="2">
    <mergeCell ref="B7:I7"/>
    <mergeCell ref="B8:I8"/>
  </mergeCells>
  <printOptions/>
  <pageMargins left="0.84" right="0.2" top="0.33" bottom="0.27" header="0.2" footer="0.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404"/>
  <sheetViews>
    <sheetView zoomScalePageLayoutView="0" workbookViewId="0" topLeftCell="B247">
      <selection activeCell="H274" sqref="H274"/>
    </sheetView>
  </sheetViews>
  <sheetFormatPr defaultColWidth="9.00390625" defaultRowHeight="12.75"/>
  <cols>
    <col min="1" max="1" width="9.125" style="26" customWidth="1"/>
    <col min="2" max="2" width="219.625" style="45" customWidth="1"/>
    <col min="3" max="3" width="8.875" style="26" bestFit="1" customWidth="1"/>
    <col min="4" max="4" width="4.00390625" style="119" bestFit="1" customWidth="1"/>
    <col min="5" max="5" width="5.00390625" style="26" bestFit="1" customWidth="1"/>
    <col min="6" max="6" width="10.375" style="26" customWidth="1"/>
    <col min="7" max="7" width="14.125" style="26" customWidth="1"/>
    <col min="8" max="8" width="11.625" style="26" customWidth="1"/>
    <col min="9" max="9" width="12.00390625" style="26" customWidth="1"/>
    <col min="10" max="10" width="15.125" style="26" customWidth="1"/>
    <col min="11" max="11" width="18.00390625" style="26" customWidth="1"/>
    <col min="12" max="16384" width="9.125" style="26" customWidth="1"/>
  </cols>
  <sheetData>
    <row r="2" spans="3:11" ht="12.75">
      <c r="C2" s="25"/>
      <c r="D2" s="112"/>
      <c r="E2" s="25"/>
      <c r="K2" s="121" t="s">
        <v>23</v>
      </c>
    </row>
    <row r="3" spans="2:11" ht="12.75" customHeight="1">
      <c r="B3" s="46"/>
      <c r="C3" s="27"/>
      <c r="D3" s="113"/>
      <c r="E3" s="27"/>
      <c r="K3" s="146" t="s">
        <v>160</v>
      </c>
    </row>
    <row r="4" spans="2:11" ht="12.75" customHeight="1">
      <c r="B4" s="46"/>
      <c r="C4" s="27"/>
      <c r="D4" s="113"/>
      <c r="E4" s="27"/>
      <c r="K4" s="146" t="s">
        <v>17</v>
      </c>
    </row>
    <row r="5" spans="2:11" ht="12.75" customHeight="1">
      <c r="B5" s="47"/>
      <c r="C5" s="27"/>
      <c r="D5" s="113"/>
      <c r="E5" s="27"/>
      <c r="K5" s="146" t="s">
        <v>19</v>
      </c>
    </row>
    <row r="6" spans="2:5" ht="12.75">
      <c r="B6" s="47"/>
      <c r="C6" s="28"/>
      <c r="D6" s="114"/>
      <c r="E6" s="28"/>
    </row>
    <row r="7" spans="2:11" ht="27" customHeight="1">
      <c r="B7" s="342" t="s">
        <v>156</v>
      </c>
      <c r="C7" s="342"/>
      <c r="D7" s="342"/>
      <c r="E7" s="342"/>
      <c r="F7" s="342"/>
      <c r="G7" s="342"/>
      <c r="H7" s="342"/>
      <c r="I7" s="342"/>
      <c r="J7" s="342"/>
      <c r="K7" s="342"/>
    </row>
    <row r="8" spans="2:7" ht="12.75">
      <c r="B8" s="341"/>
      <c r="C8" s="341"/>
      <c r="D8" s="341"/>
      <c r="E8" s="341"/>
      <c r="F8" s="341"/>
      <c r="G8" s="99"/>
    </row>
    <row r="9" spans="2:11" ht="133.5" customHeight="1">
      <c r="B9" s="18" t="s">
        <v>489</v>
      </c>
      <c r="C9" s="19" t="s">
        <v>556</v>
      </c>
      <c r="D9" s="32" t="s">
        <v>507</v>
      </c>
      <c r="E9" s="19" t="s">
        <v>531</v>
      </c>
      <c r="F9" s="29" t="s">
        <v>418</v>
      </c>
      <c r="G9" s="100" t="s">
        <v>271</v>
      </c>
      <c r="H9" s="100" t="s">
        <v>419</v>
      </c>
      <c r="I9" s="100" t="s">
        <v>420</v>
      </c>
      <c r="J9" s="100" t="s">
        <v>421</v>
      </c>
      <c r="K9" s="100" t="s">
        <v>229</v>
      </c>
    </row>
    <row r="10" spans="2:13" ht="12.75">
      <c r="B10" s="48" t="s">
        <v>577</v>
      </c>
      <c r="C10" s="33"/>
      <c r="D10" s="31"/>
      <c r="E10" s="49"/>
      <c r="F10" s="33">
        <f>F11+F177+F182+F206+F215+F220+F230+F234+F238+F242+F246+F263+F271+F275</f>
        <v>181838.80000000002</v>
      </c>
      <c r="G10" s="33">
        <f>G99+G102+G105+G128+G46+G51+G61+G118+G121+G12+G84+G87+G90+G93+G96+G132+G42+G66+G33+G135+G138+G141+G148+G151+G156+G159+G27+G30+G24+G36+G69+G72+G75+G56+G165+G39+G162+G177+G182+G206+G215+G220+G230+G234+G238+G242+G246+G263+G271+G174+G275+G78</f>
        <v>2456.3</v>
      </c>
      <c r="H10" s="33">
        <f>H11+H177+H182+H206+H215+H220+H230+H234+H238+H242+H246+H263+H271</f>
        <v>70156.59999999999</v>
      </c>
      <c r="I10" s="33">
        <f>I11+I220+I275</f>
        <v>102167.1</v>
      </c>
      <c r="J10" s="33">
        <f>J11+J227</f>
        <v>6016.3</v>
      </c>
      <c r="K10" s="125">
        <f>K11</f>
        <v>1042.5</v>
      </c>
      <c r="L10" s="43"/>
      <c r="M10" s="43"/>
    </row>
    <row r="11" spans="2:11" ht="12.75">
      <c r="B11" s="48" t="s">
        <v>582</v>
      </c>
      <c r="C11" s="49"/>
      <c r="D11" s="31"/>
      <c r="E11" s="49"/>
      <c r="F11" s="33">
        <f>F12+F15+F18+F24+F27+F30+F33+F36+F39+F42+F46+F51+F56+F61+F66+F69+F72+F75+F78+F84+F87+F90+F93+F96+F99+F102+F105+F118+F121+F128+F132+F135+F138+F141+F148+F151+F156+F159+F162+F165+F168+F174+F171+F21</f>
        <v>170147.6</v>
      </c>
      <c r="G11" s="33">
        <f>G99+G102+G105+G128+G46+G51+G61+G118+G121+G12+G84+G87+G90+G93+G96+G132+G42+G66+G33+G135+G138+G141+G148+G151+G156+G159+G27+G30+G24+G36+G69+G72+G75+G56+G165+G39+G162+G174+G78</f>
        <v>2456.3</v>
      </c>
      <c r="H11" s="33">
        <f>H99+H102+H105+H128+H46+H51+H61+H118+H121+H12+H84+H87+H90+H93+H96+H132+H42+H66+H33+H135+H138+H141+H148+H151+H156+H159+H27+H30+H24+H36+H69+H72+H75+H56+H165+H39+H162+H174+H78+H170</f>
        <v>67483.5</v>
      </c>
      <c r="I11" s="33">
        <f>I99+I102+I105+I128+I46+I51+I61+I118+I121+I12+I84+I87+I90+I93+I96+I132+I42+I66+I33+I135+I138+I141+I148+I151+I156+I159+I27+I30+I24+I36+I69+I72+I75+I56+I165+I39+I162+I174+I78</f>
        <v>93319.1</v>
      </c>
      <c r="J11" s="33">
        <f>J99+J102+J105+J128+J46+J51+J61+J118+J121+J12+J84+J87+J90+J93+J96+J132+J42+J66+J33+J135+J138+J141+J148+J151+J156+J159+J27+J30+J24+J36+J69+J72+J75+J56+J165+J39+J162+J174+J78+J18+J15+J21</f>
        <v>5846.2</v>
      </c>
      <c r="K11" s="125">
        <f>K171</f>
        <v>1042.5</v>
      </c>
    </row>
    <row r="12" spans="2:11" ht="12.75">
      <c r="B12" s="50" t="s">
        <v>194</v>
      </c>
      <c r="C12" s="32" t="s">
        <v>37</v>
      </c>
      <c r="D12" s="32"/>
      <c r="E12" s="32"/>
      <c r="F12" s="35">
        <f>H12+I12+J12+G12</f>
        <v>687.7</v>
      </c>
      <c r="G12" s="35"/>
      <c r="H12" s="35"/>
      <c r="I12" s="35"/>
      <c r="J12" s="35">
        <f>J13</f>
        <v>687.7</v>
      </c>
      <c r="K12" s="93"/>
    </row>
    <row r="13" spans="2:11" ht="12.75">
      <c r="B13" s="51" t="s">
        <v>437</v>
      </c>
      <c r="C13" s="32" t="s">
        <v>37</v>
      </c>
      <c r="D13" s="32" t="s">
        <v>38</v>
      </c>
      <c r="E13" s="32"/>
      <c r="F13" s="35">
        <f aca="true" t="shared" si="0" ref="F13:F91">H13+I13+J13+G13</f>
        <v>687.7</v>
      </c>
      <c r="G13" s="35"/>
      <c r="H13" s="35"/>
      <c r="I13" s="35"/>
      <c r="J13" s="35">
        <f>J14</f>
        <v>687.7</v>
      </c>
      <c r="K13" s="93"/>
    </row>
    <row r="14" spans="2:11" ht="12.75">
      <c r="B14" s="41" t="s">
        <v>341</v>
      </c>
      <c r="C14" s="32" t="s">
        <v>37</v>
      </c>
      <c r="D14" s="32" t="s">
        <v>38</v>
      </c>
      <c r="E14" s="32" t="s">
        <v>340</v>
      </c>
      <c r="F14" s="35">
        <f t="shared" si="0"/>
        <v>687.7</v>
      </c>
      <c r="G14" s="35"/>
      <c r="H14" s="35"/>
      <c r="I14" s="35"/>
      <c r="J14" s="35">
        <v>687.7</v>
      </c>
      <c r="K14" s="93"/>
    </row>
    <row r="15" spans="2:11" ht="25.5">
      <c r="B15" s="247" t="s">
        <v>296</v>
      </c>
      <c r="C15" s="85" t="s">
        <v>295</v>
      </c>
      <c r="D15" s="32"/>
      <c r="E15" s="32"/>
      <c r="F15" s="35">
        <f t="shared" si="0"/>
        <v>4865</v>
      </c>
      <c r="G15" s="35"/>
      <c r="H15" s="35"/>
      <c r="I15" s="35"/>
      <c r="J15" s="35">
        <f>J16</f>
        <v>4865</v>
      </c>
      <c r="K15" s="93"/>
    </row>
    <row r="16" spans="2:11" ht="12.75">
      <c r="B16" s="51" t="s">
        <v>84</v>
      </c>
      <c r="C16" s="85" t="s">
        <v>295</v>
      </c>
      <c r="D16" s="32" t="s">
        <v>128</v>
      </c>
      <c r="E16" s="32"/>
      <c r="F16" s="35">
        <f t="shared" si="0"/>
        <v>4865</v>
      </c>
      <c r="G16" s="35"/>
      <c r="H16" s="35"/>
      <c r="I16" s="35"/>
      <c r="J16" s="35">
        <f>J17</f>
        <v>4865</v>
      </c>
      <c r="K16" s="93"/>
    </row>
    <row r="17" spans="2:11" ht="12.75">
      <c r="B17" s="41" t="s">
        <v>505</v>
      </c>
      <c r="C17" s="85" t="s">
        <v>295</v>
      </c>
      <c r="D17" s="32" t="s">
        <v>128</v>
      </c>
      <c r="E17" s="32" t="s">
        <v>552</v>
      </c>
      <c r="F17" s="35">
        <f t="shared" si="0"/>
        <v>4865</v>
      </c>
      <c r="G17" s="35"/>
      <c r="H17" s="35"/>
      <c r="I17" s="35"/>
      <c r="J17" s="35">
        <v>4865</v>
      </c>
      <c r="K17" s="93"/>
    </row>
    <row r="18" spans="2:11" ht="33.75" customHeight="1">
      <c r="B18" s="41" t="s">
        <v>294</v>
      </c>
      <c r="C18" s="32" t="s">
        <v>293</v>
      </c>
      <c r="D18" s="32"/>
      <c r="E18" s="32"/>
      <c r="F18" s="35">
        <f t="shared" si="0"/>
        <v>19.8</v>
      </c>
      <c r="G18" s="35"/>
      <c r="H18" s="35"/>
      <c r="I18" s="35"/>
      <c r="J18" s="35">
        <f>J19</f>
        <v>19.8</v>
      </c>
      <c r="K18" s="93"/>
    </row>
    <row r="19" spans="2:11" ht="12.75">
      <c r="B19" s="51" t="s">
        <v>592</v>
      </c>
      <c r="C19" s="32" t="s">
        <v>293</v>
      </c>
      <c r="D19" s="32" t="s">
        <v>593</v>
      </c>
      <c r="E19" s="32"/>
      <c r="F19" s="35">
        <f t="shared" si="0"/>
        <v>19.8</v>
      </c>
      <c r="G19" s="35"/>
      <c r="H19" s="35"/>
      <c r="I19" s="35"/>
      <c r="J19" s="35">
        <f>J20</f>
        <v>19.8</v>
      </c>
      <c r="K19" s="93"/>
    </row>
    <row r="20" spans="2:11" ht="12.75">
      <c r="B20" s="41" t="s">
        <v>500</v>
      </c>
      <c r="C20" s="32" t="s">
        <v>293</v>
      </c>
      <c r="D20" s="32" t="s">
        <v>593</v>
      </c>
      <c r="E20" s="32" t="s">
        <v>549</v>
      </c>
      <c r="F20" s="35">
        <f>H20+I20+J20+G20</f>
        <v>19.8</v>
      </c>
      <c r="G20" s="35"/>
      <c r="H20" s="35"/>
      <c r="I20" s="35"/>
      <c r="J20" s="35">
        <v>19.8</v>
      </c>
      <c r="K20" s="93"/>
    </row>
    <row r="21" spans="2:11" ht="25.5">
      <c r="B21" s="51" t="s">
        <v>224</v>
      </c>
      <c r="C21" s="313" t="s">
        <v>223</v>
      </c>
      <c r="D21" s="324"/>
      <c r="E21" s="32"/>
      <c r="F21" s="35">
        <f t="shared" si="0"/>
        <v>100</v>
      </c>
      <c r="G21" s="35"/>
      <c r="H21" s="35"/>
      <c r="I21" s="35"/>
      <c r="J21" s="35">
        <f>J22</f>
        <v>100</v>
      </c>
      <c r="K21" s="93"/>
    </row>
    <row r="22" spans="2:11" ht="12.75">
      <c r="B22" s="51" t="s">
        <v>437</v>
      </c>
      <c r="C22" s="312" t="s">
        <v>223</v>
      </c>
      <c r="D22" s="329" t="s">
        <v>38</v>
      </c>
      <c r="E22" s="32"/>
      <c r="F22" s="35">
        <f t="shared" si="0"/>
        <v>100</v>
      </c>
      <c r="G22" s="35"/>
      <c r="H22" s="35"/>
      <c r="I22" s="35"/>
      <c r="J22" s="35">
        <f>J23</f>
        <v>100</v>
      </c>
      <c r="K22" s="93"/>
    </row>
    <row r="23" spans="2:11" ht="12.75">
      <c r="B23" s="41" t="s">
        <v>500</v>
      </c>
      <c r="C23" s="312" t="s">
        <v>223</v>
      </c>
      <c r="D23" s="329" t="s">
        <v>38</v>
      </c>
      <c r="E23" s="32" t="s">
        <v>549</v>
      </c>
      <c r="F23" s="35">
        <f t="shared" si="0"/>
        <v>100</v>
      </c>
      <c r="G23" s="35"/>
      <c r="H23" s="35"/>
      <c r="I23" s="35"/>
      <c r="J23" s="35">
        <v>100</v>
      </c>
      <c r="K23" s="93"/>
    </row>
    <row r="24" spans="2:11" ht="12.75">
      <c r="B24" s="51" t="s">
        <v>195</v>
      </c>
      <c r="C24" s="52" t="s">
        <v>132</v>
      </c>
      <c r="D24" s="31"/>
      <c r="E24" s="52"/>
      <c r="F24" s="35">
        <f t="shared" si="0"/>
        <v>173.7</v>
      </c>
      <c r="G24" s="35"/>
      <c r="H24" s="35"/>
      <c r="I24" s="35"/>
      <c r="J24" s="35">
        <f>J25</f>
        <v>173.7</v>
      </c>
      <c r="K24" s="93"/>
    </row>
    <row r="25" spans="2:11" ht="12.75">
      <c r="B25" s="41" t="s">
        <v>84</v>
      </c>
      <c r="C25" s="52" t="s">
        <v>132</v>
      </c>
      <c r="D25" s="32" t="s">
        <v>128</v>
      </c>
      <c r="E25" s="52"/>
      <c r="F25" s="35">
        <f t="shared" si="0"/>
        <v>173.7</v>
      </c>
      <c r="G25" s="35"/>
      <c r="H25" s="35"/>
      <c r="I25" s="35"/>
      <c r="J25" s="35">
        <f>J26</f>
        <v>173.7</v>
      </c>
      <c r="K25" s="93"/>
    </row>
    <row r="26" spans="2:11" ht="12.75">
      <c r="B26" s="50" t="s">
        <v>218</v>
      </c>
      <c r="C26" s="52" t="s">
        <v>132</v>
      </c>
      <c r="D26" s="32" t="s">
        <v>128</v>
      </c>
      <c r="E26" s="52">
        <v>1004</v>
      </c>
      <c r="F26" s="35">
        <f t="shared" si="0"/>
        <v>173.7</v>
      </c>
      <c r="G26" s="35"/>
      <c r="H26" s="35"/>
      <c r="I26" s="35"/>
      <c r="J26" s="35">
        <v>173.7</v>
      </c>
      <c r="K26" s="93"/>
    </row>
    <row r="27" spans="2:11" s="40" customFormat="1" ht="12.75">
      <c r="B27" s="51" t="s">
        <v>196</v>
      </c>
      <c r="C27" s="54" t="s">
        <v>83</v>
      </c>
      <c r="D27" s="115"/>
      <c r="E27" s="32"/>
      <c r="F27" s="35">
        <f t="shared" si="0"/>
        <v>81.7</v>
      </c>
      <c r="G27" s="35"/>
      <c r="H27" s="35"/>
      <c r="I27" s="35">
        <f>I28</f>
        <v>81.7</v>
      </c>
      <c r="J27" s="35"/>
      <c r="K27" s="125"/>
    </row>
    <row r="28" spans="2:11" s="40" customFormat="1" ht="12.75">
      <c r="B28" s="51" t="s">
        <v>84</v>
      </c>
      <c r="C28" s="54" t="s">
        <v>83</v>
      </c>
      <c r="D28" s="115">
        <v>300</v>
      </c>
      <c r="E28" s="32"/>
      <c r="F28" s="35">
        <f t="shared" si="0"/>
        <v>81.7</v>
      </c>
      <c r="G28" s="35"/>
      <c r="H28" s="35"/>
      <c r="I28" s="35">
        <f>I29</f>
        <v>81.7</v>
      </c>
      <c r="J28" s="35"/>
      <c r="K28" s="125"/>
    </row>
    <row r="29" spans="2:11" s="40" customFormat="1" ht="12.75">
      <c r="B29" s="41" t="s">
        <v>216</v>
      </c>
      <c r="C29" s="54" t="s">
        <v>83</v>
      </c>
      <c r="D29" s="115">
        <v>300</v>
      </c>
      <c r="E29" s="32" t="s">
        <v>546</v>
      </c>
      <c r="F29" s="35">
        <f t="shared" si="0"/>
        <v>81.7</v>
      </c>
      <c r="G29" s="35"/>
      <c r="H29" s="35"/>
      <c r="I29" s="35">
        <v>81.7</v>
      </c>
      <c r="J29" s="35"/>
      <c r="K29" s="125"/>
    </row>
    <row r="30" spans="2:11" ht="18.75" customHeight="1">
      <c r="B30" s="51" t="s">
        <v>197</v>
      </c>
      <c r="C30" s="52" t="s">
        <v>162</v>
      </c>
      <c r="D30" s="32"/>
      <c r="E30" s="52"/>
      <c r="F30" s="35">
        <f t="shared" si="0"/>
        <v>6109.1</v>
      </c>
      <c r="G30" s="35"/>
      <c r="H30" s="35"/>
      <c r="I30" s="35">
        <f>I31</f>
        <v>6109.1</v>
      </c>
      <c r="J30" s="35"/>
      <c r="K30" s="93"/>
    </row>
    <row r="31" spans="2:11" ht="12.75">
      <c r="B31" s="51" t="s">
        <v>72</v>
      </c>
      <c r="C31" s="52" t="s">
        <v>162</v>
      </c>
      <c r="D31" s="32" t="s">
        <v>70</v>
      </c>
      <c r="E31" s="52"/>
      <c r="F31" s="35">
        <f t="shared" si="0"/>
        <v>6109.1</v>
      </c>
      <c r="G31" s="35"/>
      <c r="H31" s="35"/>
      <c r="I31" s="35">
        <f>I32</f>
        <v>6109.1</v>
      </c>
      <c r="J31" s="35"/>
      <c r="K31" s="93"/>
    </row>
    <row r="32" spans="2:11" ht="12.75">
      <c r="B32" s="50" t="s">
        <v>218</v>
      </c>
      <c r="C32" s="52" t="s">
        <v>162</v>
      </c>
      <c r="D32" s="32" t="s">
        <v>70</v>
      </c>
      <c r="E32" s="52">
        <v>1004</v>
      </c>
      <c r="F32" s="35">
        <f t="shared" si="0"/>
        <v>6109.1</v>
      </c>
      <c r="G32" s="35"/>
      <c r="H32" s="35"/>
      <c r="I32" s="35">
        <v>6109.1</v>
      </c>
      <c r="J32" s="35"/>
      <c r="K32" s="93"/>
    </row>
    <row r="33" spans="2:11" s="40" customFormat="1" ht="12.75">
      <c r="B33" s="51" t="s">
        <v>198</v>
      </c>
      <c r="C33" s="67" t="s">
        <v>61</v>
      </c>
      <c r="D33" s="115"/>
      <c r="E33" s="37"/>
      <c r="F33" s="35">
        <f t="shared" si="0"/>
        <v>1901.7</v>
      </c>
      <c r="G33" s="35"/>
      <c r="H33" s="35"/>
      <c r="I33" s="35">
        <f>I34</f>
        <v>1901.7</v>
      </c>
      <c r="J33" s="35"/>
      <c r="K33" s="125"/>
    </row>
    <row r="34" spans="2:11" s="40" customFormat="1" ht="12.75">
      <c r="B34" s="41" t="s">
        <v>45</v>
      </c>
      <c r="C34" s="67" t="s">
        <v>61</v>
      </c>
      <c r="D34" s="32" t="s">
        <v>46</v>
      </c>
      <c r="E34" s="37"/>
      <c r="F34" s="35">
        <f t="shared" si="0"/>
        <v>1901.7</v>
      </c>
      <c r="G34" s="35"/>
      <c r="H34" s="35"/>
      <c r="I34" s="35">
        <f>I35</f>
        <v>1901.7</v>
      </c>
      <c r="J34" s="35"/>
      <c r="K34" s="125"/>
    </row>
    <row r="35" spans="2:11" s="40" customFormat="1" ht="12.75">
      <c r="B35" s="41" t="s">
        <v>497</v>
      </c>
      <c r="C35" s="67" t="s">
        <v>61</v>
      </c>
      <c r="D35" s="32" t="s">
        <v>46</v>
      </c>
      <c r="E35" s="37" t="s">
        <v>545</v>
      </c>
      <c r="F35" s="35">
        <f t="shared" si="0"/>
        <v>1901.7</v>
      </c>
      <c r="G35" s="35"/>
      <c r="H35" s="35"/>
      <c r="I35" s="35">
        <v>1901.7</v>
      </c>
      <c r="J35" s="35"/>
      <c r="K35" s="125"/>
    </row>
    <row r="36" spans="2:11" ht="12.75">
      <c r="B36" s="51" t="s">
        <v>199</v>
      </c>
      <c r="C36" s="52" t="s">
        <v>133</v>
      </c>
      <c r="D36" s="31"/>
      <c r="E36" s="52"/>
      <c r="F36" s="35">
        <f t="shared" si="0"/>
        <v>1365</v>
      </c>
      <c r="G36" s="35"/>
      <c r="H36" s="35"/>
      <c r="I36" s="35">
        <f>I37</f>
        <v>1365</v>
      </c>
      <c r="J36" s="35"/>
      <c r="K36" s="93"/>
    </row>
    <row r="37" spans="2:11" ht="12.75">
      <c r="B37" s="41" t="s">
        <v>84</v>
      </c>
      <c r="C37" s="52" t="s">
        <v>133</v>
      </c>
      <c r="D37" s="32" t="s">
        <v>128</v>
      </c>
      <c r="E37" s="52"/>
      <c r="F37" s="35">
        <f t="shared" si="0"/>
        <v>1365</v>
      </c>
      <c r="G37" s="35"/>
      <c r="H37" s="35"/>
      <c r="I37" s="35">
        <f>I38</f>
        <v>1365</v>
      </c>
      <c r="J37" s="35"/>
      <c r="K37" s="93"/>
    </row>
    <row r="38" spans="2:11" ht="12.75">
      <c r="B38" s="50" t="s">
        <v>218</v>
      </c>
      <c r="C38" s="52" t="s">
        <v>133</v>
      </c>
      <c r="D38" s="32" t="s">
        <v>128</v>
      </c>
      <c r="E38" s="52">
        <v>1004</v>
      </c>
      <c r="F38" s="35">
        <f t="shared" si="0"/>
        <v>1365</v>
      </c>
      <c r="G38" s="35"/>
      <c r="H38" s="35"/>
      <c r="I38" s="35">
        <v>1365</v>
      </c>
      <c r="J38" s="35"/>
      <c r="K38" s="93"/>
    </row>
    <row r="39" spans="2:11" ht="12.75">
      <c r="B39" s="41" t="s">
        <v>200</v>
      </c>
      <c r="C39" s="32" t="s">
        <v>144</v>
      </c>
      <c r="D39" s="32"/>
      <c r="E39" s="32"/>
      <c r="F39" s="35">
        <f t="shared" si="0"/>
        <v>7878.4</v>
      </c>
      <c r="G39" s="35"/>
      <c r="H39" s="35"/>
      <c r="I39" s="35">
        <f>I40</f>
        <v>7878.4</v>
      </c>
      <c r="J39" s="35"/>
      <c r="K39" s="93"/>
    </row>
    <row r="40" spans="2:11" ht="12.75">
      <c r="B40" s="56" t="s">
        <v>437</v>
      </c>
      <c r="C40" s="32" t="s">
        <v>144</v>
      </c>
      <c r="D40" s="32" t="s">
        <v>38</v>
      </c>
      <c r="E40" s="32"/>
      <c r="F40" s="35">
        <f t="shared" si="0"/>
        <v>7878.4</v>
      </c>
      <c r="G40" s="35"/>
      <c r="H40" s="35"/>
      <c r="I40" s="35">
        <f>I41</f>
        <v>7878.4</v>
      </c>
      <c r="J40" s="35"/>
      <c r="K40" s="93"/>
    </row>
    <row r="41" spans="2:11" ht="12.75">
      <c r="B41" s="41" t="s">
        <v>522</v>
      </c>
      <c r="C41" s="32" t="s">
        <v>144</v>
      </c>
      <c r="D41" s="32" t="s">
        <v>38</v>
      </c>
      <c r="E41" s="32" t="s">
        <v>521</v>
      </c>
      <c r="F41" s="35">
        <f t="shared" si="0"/>
        <v>7878.4</v>
      </c>
      <c r="G41" s="35"/>
      <c r="H41" s="35"/>
      <c r="I41" s="35">
        <v>7878.4</v>
      </c>
      <c r="J41" s="35"/>
      <c r="K41" s="93"/>
    </row>
    <row r="42" spans="2:11" ht="38.25">
      <c r="B42" s="51" t="s">
        <v>201</v>
      </c>
      <c r="C42" s="54" t="s">
        <v>55</v>
      </c>
      <c r="D42" s="32"/>
      <c r="E42" s="32"/>
      <c r="F42" s="35">
        <f t="shared" si="0"/>
        <v>66130.7</v>
      </c>
      <c r="G42" s="35"/>
      <c r="H42" s="35"/>
      <c r="I42" s="35">
        <f>I43</f>
        <v>66130.7</v>
      </c>
      <c r="J42" s="35"/>
      <c r="K42" s="93"/>
    </row>
    <row r="43" spans="2:11" ht="12.75">
      <c r="B43" s="41" t="s">
        <v>45</v>
      </c>
      <c r="C43" s="54" t="s">
        <v>55</v>
      </c>
      <c r="D43" s="32" t="s">
        <v>46</v>
      </c>
      <c r="E43" s="32"/>
      <c r="F43" s="35">
        <f t="shared" si="0"/>
        <v>66130.7</v>
      </c>
      <c r="G43" s="65"/>
      <c r="H43" s="65"/>
      <c r="I43" s="65">
        <f>I44+I45</f>
        <v>66130.7</v>
      </c>
      <c r="J43" s="35"/>
      <c r="K43" s="93"/>
    </row>
    <row r="44" spans="2:11" ht="12.75">
      <c r="B44" s="41" t="s">
        <v>496</v>
      </c>
      <c r="C44" s="54" t="s">
        <v>55</v>
      </c>
      <c r="D44" s="32" t="s">
        <v>46</v>
      </c>
      <c r="E44" s="32" t="s">
        <v>544</v>
      </c>
      <c r="F44" s="35">
        <f t="shared" si="0"/>
        <v>8262</v>
      </c>
      <c r="G44" s="35"/>
      <c r="H44" s="35"/>
      <c r="I44" s="35">
        <v>8262</v>
      </c>
      <c r="J44" s="35"/>
      <c r="K44" s="93"/>
    </row>
    <row r="45" spans="2:11" s="40" customFormat="1" ht="12.75">
      <c r="B45" s="41" t="s">
        <v>497</v>
      </c>
      <c r="C45" s="54" t="s">
        <v>55</v>
      </c>
      <c r="D45" s="32" t="s">
        <v>46</v>
      </c>
      <c r="E45" s="32" t="s">
        <v>545</v>
      </c>
      <c r="F45" s="35">
        <f t="shared" si="0"/>
        <v>57868.7</v>
      </c>
      <c r="G45" s="35"/>
      <c r="H45" s="35"/>
      <c r="I45" s="35">
        <v>57868.7</v>
      </c>
      <c r="J45" s="35"/>
      <c r="K45" s="125"/>
    </row>
    <row r="46" spans="2:11" ht="25.5">
      <c r="B46" s="55" t="s">
        <v>600</v>
      </c>
      <c r="C46" s="54" t="s">
        <v>601</v>
      </c>
      <c r="D46" s="32"/>
      <c r="E46" s="32"/>
      <c r="F46" s="35">
        <f t="shared" si="0"/>
        <v>205.49999999999997</v>
      </c>
      <c r="G46" s="35"/>
      <c r="H46" s="35">
        <f>H47</f>
        <v>11.6</v>
      </c>
      <c r="I46" s="35">
        <f>I47+I49</f>
        <v>193.89999999999998</v>
      </c>
      <c r="J46" s="35"/>
      <c r="K46" s="93"/>
    </row>
    <row r="47" spans="2:11" ht="12.75">
      <c r="B47" s="41" t="s">
        <v>585</v>
      </c>
      <c r="C47" s="54" t="s">
        <v>601</v>
      </c>
      <c r="D47" s="32" t="s">
        <v>396</v>
      </c>
      <c r="E47" s="32"/>
      <c r="F47" s="35">
        <f t="shared" si="0"/>
        <v>195.79999999999998</v>
      </c>
      <c r="G47" s="35"/>
      <c r="H47" s="35">
        <f>H48</f>
        <v>11.6</v>
      </c>
      <c r="I47" s="35">
        <f>I48</f>
        <v>184.2</v>
      </c>
      <c r="J47" s="35"/>
      <c r="K47" s="93"/>
    </row>
    <row r="48" spans="2:11" ht="12.75">
      <c r="B48" s="51" t="s">
        <v>492</v>
      </c>
      <c r="C48" s="54" t="s">
        <v>601</v>
      </c>
      <c r="D48" s="32" t="s">
        <v>396</v>
      </c>
      <c r="E48" s="32" t="s">
        <v>513</v>
      </c>
      <c r="F48" s="35">
        <f t="shared" si="0"/>
        <v>195.79999999999998</v>
      </c>
      <c r="G48" s="35"/>
      <c r="H48" s="35">
        <v>11.6</v>
      </c>
      <c r="I48" s="35">
        <v>184.2</v>
      </c>
      <c r="J48" s="35"/>
      <c r="K48" s="93"/>
    </row>
    <row r="49" spans="2:11" ht="12.75">
      <c r="B49" s="51" t="s">
        <v>592</v>
      </c>
      <c r="C49" s="54" t="s">
        <v>601</v>
      </c>
      <c r="D49" s="32" t="s">
        <v>593</v>
      </c>
      <c r="E49" s="32"/>
      <c r="F49" s="35">
        <f t="shared" si="0"/>
        <v>9.7</v>
      </c>
      <c r="G49" s="35"/>
      <c r="H49" s="35"/>
      <c r="I49" s="35">
        <f>I50</f>
        <v>9.7</v>
      </c>
      <c r="J49" s="35"/>
      <c r="K49" s="93"/>
    </row>
    <row r="50" spans="2:11" ht="12.75">
      <c r="B50" s="51" t="s">
        <v>492</v>
      </c>
      <c r="C50" s="54" t="s">
        <v>601</v>
      </c>
      <c r="D50" s="32" t="s">
        <v>593</v>
      </c>
      <c r="E50" s="32" t="s">
        <v>513</v>
      </c>
      <c r="F50" s="35">
        <f t="shared" si="0"/>
        <v>9.7</v>
      </c>
      <c r="G50" s="35"/>
      <c r="H50" s="35"/>
      <c r="I50" s="35">
        <v>9.7</v>
      </c>
      <c r="J50" s="35"/>
      <c r="K50" s="93"/>
    </row>
    <row r="51" spans="2:11" ht="12.75">
      <c r="B51" s="55" t="s">
        <v>602</v>
      </c>
      <c r="C51" s="54" t="s">
        <v>603</v>
      </c>
      <c r="D51" s="32"/>
      <c r="E51" s="32"/>
      <c r="F51" s="35">
        <f t="shared" si="0"/>
        <v>236.2</v>
      </c>
      <c r="G51" s="35"/>
      <c r="H51" s="35">
        <f>H52</f>
        <v>11.7</v>
      </c>
      <c r="I51" s="35">
        <f>I52+I54</f>
        <v>224.5</v>
      </c>
      <c r="J51" s="35"/>
      <c r="K51" s="93"/>
    </row>
    <row r="52" spans="2:11" ht="12.75">
      <c r="B52" s="41" t="s">
        <v>585</v>
      </c>
      <c r="C52" s="54" t="s">
        <v>603</v>
      </c>
      <c r="D52" s="32" t="s">
        <v>396</v>
      </c>
      <c r="E52" s="32"/>
      <c r="F52" s="35">
        <f t="shared" si="0"/>
        <v>205.79999999999998</v>
      </c>
      <c r="G52" s="35"/>
      <c r="H52" s="35">
        <f>H53</f>
        <v>11.7</v>
      </c>
      <c r="I52" s="35">
        <f>I53</f>
        <v>194.1</v>
      </c>
      <c r="J52" s="35"/>
      <c r="K52" s="93"/>
    </row>
    <row r="53" spans="2:11" ht="12.75">
      <c r="B53" s="51" t="s">
        <v>492</v>
      </c>
      <c r="C53" s="54" t="s">
        <v>603</v>
      </c>
      <c r="D53" s="32" t="s">
        <v>587</v>
      </c>
      <c r="E53" s="32" t="s">
        <v>513</v>
      </c>
      <c r="F53" s="35">
        <f t="shared" si="0"/>
        <v>205.79999999999998</v>
      </c>
      <c r="G53" s="35"/>
      <c r="H53" s="35">
        <v>11.7</v>
      </c>
      <c r="I53" s="35">
        <v>194.1</v>
      </c>
      <c r="J53" s="35"/>
      <c r="K53" s="93"/>
    </row>
    <row r="54" spans="2:11" ht="12.75">
      <c r="B54" s="51" t="s">
        <v>592</v>
      </c>
      <c r="C54" s="54" t="s">
        <v>603</v>
      </c>
      <c r="D54" s="32" t="s">
        <v>593</v>
      </c>
      <c r="E54" s="32"/>
      <c r="F54" s="35">
        <f t="shared" si="0"/>
        <v>30.4</v>
      </c>
      <c r="G54" s="35"/>
      <c r="H54" s="35"/>
      <c r="I54" s="35">
        <f>I55</f>
        <v>30.4</v>
      </c>
      <c r="J54" s="35"/>
      <c r="K54" s="93"/>
    </row>
    <row r="55" spans="2:11" ht="12.75">
      <c r="B55" s="51" t="s">
        <v>492</v>
      </c>
      <c r="C55" s="54" t="s">
        <v>603</v>
      </c>
      <c r="D55" s="32" t="s">
        <v>593</v>
      </c>
      <c r="E55" s="32" t="s">
        <v>513</v>
      </c>
      <c r="F55" s="35">
        <f t="shared" si="0"/>
        <v>30.4</v>
      </c>
      <c r="G55" s="35"/>
      <c r="H55" s="35"/>
      <c r="I55" s="35">
        <v>30.4</v>
      </c>
      <c r="J55" s="35"/>
      <c r="K55" s="93"/>
    </row>
    <row r="56" spans="2:11" s="40" customFormat="1" ht="12.75">
      <c r="B56" s="41" t="s">
        <v>202</v>
      </c>
      <c r="C56" s="32" t="s">
        <v>137</v>
      </c>
      <c r="D56" s="32"/>
      <c r="E56" s="32"/>
      <c r="F56" s="35">
        <f t="shared" si="0"/>
        <v>857.5999999999999</v>
      </c>
      <c r="G56" s="35"/>
      <c r="H56" s="35">
        <f>H57</f>
        <v>46.9</v>
      </c>
      <c r="I56" s="35">
        <f>I57+I59</f>
        <v>810.6999999999999</v>
      </c>
      <c r="J56" s="35"/>
      <c r="K56" s="125"/>
    </row>
    <row r="57" spans="2:11" s="40" customFormat="1" ht="12.75">
      <c r="B57" s="41" t="s">
        <v>585</v>
      </c>
      <c r="C57" s="32" t="s">
        <v>137</v>
      </c>
      <c r="D57" s="32" t="s">
        <v>396</v>
      </c>
      <c r="E57" s="32"/>
      <c r="F57" s="35">
        <f t="shared" si="0"/>
        <v>819.8</v>
      </c>
      <c r="G57" s="35"/>
      <c r="H57" s="35">
        <f>H58</f>
        <v>46.9</v>
      </c>
      <c r="I57" s="35">
        <f>I58</f>
        <v>772.9</v>
      </c>
      <c r="J57" s="35"/>
      <c r="K57" s="125"/>
    </row>
    <row r="58" spans="2:11" s="40" customFormat="1" ht="12.75">
      <c r="B58" s="41" t="s">
        <v>506</v>
      </c>
      <c r="C58" s="32" t="s">
        <v>137</v>
      </c>
      <c r="D58" s="32" t="s">
        <v>396</v>
      </c>
      <c r="E58" s="32" t="s">
        <v>554</v>
      </c>
      <c r="F58" s="35">
        <f t="shared" si="0"/>
        <v>819.8</v>
      </c>
      <c r="G58" s="35"/>
      <c r="H58" s="35">
        <v>46.9</v>
      </c>
      <c r="I58" s="35">
        <v>772.9</v>
      </c>
      <c r="J58" s="35"/>
      <c r="K58" s="125"/>
    </row>
    <row r="59" spans="2:11" s="40" customFormat="1" ht="12.75">
      <c r="B59" s="51" t="s">
        <v>592</v>
      </c>
      <c r="C59" s="32" t="s">
        <v>137</v>
      </c>
      <c r="D59" s="32" t="s">
        <v>593</v>
      </c>
      <c r="E59" s="32"/>
      <c r="F59" s="35">
        <f t="shared" si="0"/>
        <v>37.8</v>
      </c>
      <c r="G59" s="35"/>
      <c r="H59" s="35"/>
      <c r="I59" s="35">
        <f>I60</f>
        <v>37.8</v>
      </c>
      <c r="J59" s="35"/>
      <c r="K59" s="125"/>
    </row>
    <row r="60" spans="2:11" s="40" customFormat="1" ht="12.75">
      <c r="B60" s="41" t="s">
        <v>506</v>
      </c>
      <c r="C60" s="32" t="s">
        <v>137</v>
      </c>
      <c r="D60" s="32" t="s">
        <v>593</v>
      </c>
      <c r="E60" s="32" t="s">
        <v>554</v>
      </c>
      <c r="F60" s="35">
        <f t="shared" si="0"/>
        <v>37.8</v>
      </c>
      <c r="G60" s="35"/>
      <c r="H60" s="35"/>
      <c r="I60" s="35">
        <v>37.8</v>
      </c>
      <c r="J60" s="35"/>
      <c r="K60" s="125"/>
    </row>
    <row r="61" spans="2:11" ht="12.75">
      <c r="B61" s="51" t="s">
        <v>604</v>
      </c>
      <c r="C61" s="52" t="s">
        <v>605</v>
      </c>
      <c r="D61" s="39"/>
      <c r="E61" s="32"/>
      <c r="F61" s="35">
        <f t="shared" si="0"/>
        <v>205.29999999999998</v>
      </c>
      <c r="G61" s="35"/>
      <c r="H61" s="35">
        <f>H62</f>
        <v>11.7</v>
      </c>
      <c r="I61" s="35">
        <f>I62+I64</f>
        <v>193.6</v>
      </c>
      <c r="J61" s="35"/>
      <c r="K61" s="93"/>
    </row>
    <row r="62" spans="2:11" ht="12.75">
      <c r="B62" s="41" t="s">
        <v>585</v>
      </c>
      <c r="C62" s="54" t="s">
        <v>605</v>
      </c>
      <c r="D62" s="32" t="s">
        <v>396</v>
      </c>
      <c r="E62" s="32"/>
      <c r="F62" s="35">
        <f t="shared" si="0"/>
        <v>195.89999999999998</v>
      </c>
      <c r="G62" s="35"/>
      <c r="H62" s="35">
        <f>H63</f>
        <v>11.7</v>
      </c>
      <c r="I62" s="35">
        <f>I63</f>
        <v>184.2</v>
      </c>
      <c r="J62" s="35"/>
      <c r="K62" s="93"/>
    </row>
    <row r="63" spans="2:11" s="40" customFormat="1" ht="12.75">
      <c r="B63" s="51" t="s">
        <v>492</v>
      </c>
      <c r="C63" s="54" t="s">
        <v>605</v>
      </c>
      <c r="D63" s="32" t="s">
        <v>587</v>
      </c>
      <c r="E63" s="32" t="s">
        <v>513</v>
      </c>
      <c r="F63" s="35">
        <f t="shared" si="0"/>
        <v>195.89999999999998</v>
      </c>
      <c r="G63" s="35"/>
      <c r="H63" s="35">
        <v>11.7</v>
      </c>
      <c r="I63" s="35">
        <v>184.2</v>
      </c>
      <c r="J63" s="33"/>
      <c r="K63" s="125"/>
    </row>
    <row r="64" spans="2:11" ht="12.75">
      <c r="B64" s="51" t="s">
        <v>592</v>
      </c>
      <c r="C64" s="54" t="s">
        <v>605</v>
      </c>
      <c r="D64" s="32" t="s">
        <v>593</v>
      </c>
      <c r="E64" s="32"/>
      <c r="F64" s="35">
        <f t="shared" si="0"/>
        <v>9.4</v>
      </c>
      <c r="G64" s="35"/>
      <c r="H64" s="35"/>
      <c r="I64" s="35">
        <f>I65</f>
        <v>9.4</v>
      </c>
      <c r="J64" s="35"/>
      <c r="K64" s="93"/>
    </row>
    <row r="65" spans="2:11" ht="12.75">
      <c r="B65" s="51" t="s">
        <v>492</v>
      </c>
      <c r="C65" s="54" t="s">
        <v>605</v>
      </c>
      <c r="D65" s="32" t="s">
        <v>593</v>
      </c>
      <c r="E65" s="32" t="s">
        <v>513</v>
      </c>
      <c r="F65" s="35">
        <f t="shared" si="0"/>
        <v>9.4</v>
      </c>
      <c r="G65" s="35"/>
      <c r="H65" s="35"/>
      <c r="I65" s="35">
        <v>9.4</v>
      </c>
      <c r="J65" s="35"/>
      <c r="K65" s="93"/>
    </row>
    <row r="66" spans="2:11" s="40" customFormat="1" ht="12.75">
      <c r="B66" s="51" t="s">
        <v>203</v>
      </c>
      <c r="C66" s="52" t="s">
        <v>60</v>
      </c>
      <c r="D66" s="66"/>
      <c r="E66" s="32"/>
      <c r="F66" s="35">
        <f t="shared" si="0"/>
        <v>3155.3</v>
      </c>
      <c r="G66" s="35"/>
      <c r="H66" s="35"/>
      <c r="I66" s="35">
        <f>I67</f>
        <v>3155.3</v>
      </c>
      <c r="J66" s="35"/>
      <c r="K66" s="125"/>
    </row>
    <row r="67" spans="2:11" s="40" customFormat="1" ht="12.75">
      <c r="B67" s="41" t="s">
        <v>45</v>
      </c>
      <c r="C67" s="52" t="s">
        <v>60</v>
      </c>
      <c r="D67" s="32" t="s">
        <v>46</v>
      </c>
      <c r="E67" s="32"/>
      <c r="F67" s="35">
        <f t="shared" si="0"/>
        <v>3155.3</v>
      </c>
      <c r="G67" s="35"/>
      <c r="H67" s="35"/>
      <c r="I67" s="35">
        <f>I68</f>
        <v>3155.3</v>
      </c>
      <c r="J67" s="35"/>
      <c r="K67" s="125"/>
    </row>
    <row r="68" spans="2:11" s="40" customFormat="1" ht="12.75">
      <c r="B68" s="41" t="s">
        <v>497</v>
      </c>
      <c r="C68" s="52" t="s">
        <v>60</v>
      </c>
      <c r="D68" s="32" t="s">
        <v>46</v>
      </c>
      <c r="E68" s="32" t="s">
        <v>545</v>
      </c>
      <c r="F68" s="35">
        <f t="shared" si="0"/>
        <v>3155.3</v>
      </c>
      <c r="G68" s="35"/>
      <c r="H68" s="35"/>
      <c r="I68" s="35">
        <v>3155.3</v>
      </c>
      <c r="J68" s="35"/>
      <c r="K68" s="125"/>
    </row>
    <row r="69" spans="2:11" ht="25.5">
      <c r="B69" s="51" t="s">
        <v>183</v>
      </c>
      <c r="C69" s="52" t="s">
        <v>134</v>
      </c>
      <c r="D69" s="31"/>
      <c r="E69" s="52"/>
      <c r="F69" s="35">
        <f t="shared" si="0"/>
        <v>21.6</v>
      </c>
      <c r="G69" s="35"/>
      <c r="H69" s="35"/>
      <c r="I69" s="35">
        <f>I70</f>
        <v>21.6</v>
      </c>
      <c r="J69" s="35"/>
      <c r="K69" s="93"/>
    </row>
    <row r="70" spans="2:11" ht="12.75">
      <c r="B70" s="41" t="s">
        <v>84</v>
      </c>
      <c r="C70" s="52" t="s">
        <v>134</v>
      </c>
      <c r="D70" s="32" t="s">
        <v>128</v>
      </c>
      <c r="E70" s="52"/>
      <c r="F70" s="35">
        <f t="shared" si="0"/>
        <v>21.6</v>
      </c>
      <c r="G70" s="35"/>
      <c r="H70" s="35"/>
      <c r="I70" s="35">
        <f>I71</f>
        <v>21.6</v>
      </c>
      <c r="J70" s="35"/>
      <c r="K70" s="93"/>
    </row>
    <row r="71" spans="2:11" ht="12.75">
      <c r="B71" s="50" t="s">
        <v>218</v>
      </c>
      <c r="C71" s="52" t="s">
        <v>134</v>
      </c>
      <c r="D71" s="32" t="s">
        <v>316</v>
      </c>
      <c r="E71" s="52">
        <v>1004</v>
      </c>
      <c r="F71" s="35">
        <f t="shared" si="0"/>
        <v>21.6</v>
      </c>
      <c r="G71" s="35"/>
      <c r="H71" s="35"/>
      <c r="I71" s="35">
        <v>21.6</v>
      </c>
      <c r="J71" s="35"/>
      <c r="K71" s="93"/>
    </row>
    <row r="72" spans="2:11" ht="12.75">
      <c r="B72" s="51" t="s">
        <v>184</v>
      </c>
      <c r="C72" s="52" t="s">
        <v>135</v>
      </c>
      <c r="D72" s="31"/>
      <c r="E72" s="52"/>
      <c r="F72" s="35">
        <f t="shared" si="0"/>
        <v>3197.3</v>
      </c>
      <c r="G72" s="35"/>
      <c r="H72" s="35"/>
      <c r="I72" s="35">
        <f>I73</f>
        <v>3197.3</v>
      </c>
      <c r="J72" s="35"/>
      <c r="K72" s="93"/>
    </row>
    <row r="73" spans="2:11" ht="12.75">
      <c r="B73" s="41" t="s">
        <v>84</v>
      </c>
      <c r="C73" s="52" t="s">
        <v>135</v>
      </c>
      <c r="D73" s="32" t="s">
        <v>128</v>
      </c>
      <c r="E73" s="52"/>
      <c r="F73" s="35">
        <f t="shared" si="0"/>
        <v>3197.3</v>
      </c>
      <c r="G73" s="35"/>
      <c r="H73" s="35"/>
      <c r="I73" s="35">
        <f>I74</f>
        <v>3197.3</v>
      </c>
      <c r="J73" s="35"/>
      <c r="K73" s="93"/>
    </row>
    <row r="74" spans="2:11" ht="12.75">
      <c r="B74" s="50" t="s">
        <v>218</v>
      </c>
      <c r="C74" s="52" t="s">
        <v>135</v>
      </c>
      <c r="D74" s="32" t="s">
        <v>128</v>
      </c>
      <c r="E74" s="52">
        <v>1004</v>
      </c>
      <c r="F74" s="35">
        <f t="shared" si="0"/>
        <v>3197.3</v>
      </c>
      <c r="G74" s="35"/>
      <c r="H74" s="35"/>
      <c r="I74" s="35">
        <v>3197.3</v>
      </c>
      <c r="J74" s="35"/>
      <c r="K74" s="93"/>
    </row>
    <row r="75" spans="2:11" ht="12.75">
      <c r="B75" s="51" t="s">
        <v>185</v>
      </c>
      <c r="C75" s="52" t="s">
        <v>136</v>
      </c>
      <c r="D75" s="44"/>
      <c r="E75" s="52"/>
      <c r="F75" s="35">
        <f t="shared" si="0"/>
        <v>50</v>
      </c>
      <c r="G75" s="35"/>
      <c r="H75" s="35"/>
      <c r="I75" s="35">
        <f>I76</f>
        <v>50</v>
      </c>
      <c r="J75" s="35"/>
      <c r="K75" s="93"/>
    </row>
    <row r="76" spans="2:11" ht="12.75">
      <c r="B76" s="41" t="s">
        <v>84</v>
      </c>
      <c r="C76" s="52" t="s">
        <v>136</v>
      </c>
      <c r="D76" s="32" t="s">
        <v>128</v>
      </c>
      <c r="E76" s="52"/>
      <c r="F76" s="35">
        <f t="shared" si="0"/>
        <v>50</v>
      </c>
      <c r="G76" s="35"/>
      <c r="H76" s="35"/>
      <c r="I76" s="35">
        <f>I77</f>
        <v>50</v>
      </c>
      <c r="J76" s="35"/>
      <c r="K76" s="93"/>
    </row>
    <row r="77" spans="2:11" ht="12.75">
      <c r="B77" s="50" t="s">
        <v>218</v>
      </c>
      <c r="C77" s="52" t="s">
        <v>136</v>
      </c>
      <c r="D77" s="32" t="s">
        <v>128</v>
      </c>
      <c r="E77" s="52">
        <v>1004</v>
      </c>
      <c r="F77" s="35">
        <f t="shared" si="0"/>
        <v>50</v>
      </c>
      <c r="G77" s="35"/>
      <c r="H77" s="35"/>
      <c r="I77" s="35">
        <v>50</v>
      </c>
      <c r="J77" s="35"/>
      <c r="K77" s="93"/>
    </row>
    <row r="78" spans="2:11" ht="12.75">
      <c r="B78" s="51" t="s">
        <v>7</v>
      </c>
      <c r="C78" s="32" t="s">
        <v>6</v>
      </c>
      <c r="D78" s="31"/>
      <c r="E78" s="31"/>
      <c r="F78" s="35">
        <f t="shared" si="0"/>
        <v>1520</v>
      </c>
      <c r="G78" s="35"/>
      <c r="H78" s="35"/>
      <c r="I78" s="35">
        <f>I79+I81</f>
        <v>1520</v>
      </c>
      <c r="J78" s="35"/>
      <c r="K78" s="93"/>
    </row>
    <row r="79" spans="2:11" ht="12.75">
      <c r="B79" s="51" t="s">
        <v>437</v>
      </c>
      <c r="C79" s="32" t="s">
        <v>6</v>
      </c>
      <c r="D79" s="32" t="s">
        <v>38</v>
      </c>
      <c r="E79" s="31"/>
      <c r="F79" s="35">
        <f t="shared" si="0"/>
        <v>400</v>
      </c>
      <c r="G79" s="35"/>
      <c r="H79" s="35"/>
      <c r="I79" s="35">
        <f>I80</f>
        <v>400</v>
      </c>
      <c r="J79" s="35"/>
      <c r="K79" s="93"/>
    </row>
    <row r="80" spans="2:11" ht="12.75">
      <c r="B80" s="41" t="s">
        <v>9</v>
      </c>
      <c r="C80" s="32" t="s">
        <v>6</v>
      </c>
      <c r="D80" s="32" t="s">
        <v>38</v>
      </c>
      <c r="E80" s="32" t="s">
        <v>8</v>
      </c>
      <c r="F80" s="35">
        <f t="shared" si="0"/>
        <v>400</v>
      </c>
      <c r="G80" s="35"/>
      <c r="H80" s="35"/>
      <c r="I80" s="35">
        <v>400</v>
      </c>
      <c r="J80" s="35"/>
      <c r="K80" s="93"/>
    </row>
    <row r="81" spans="2:11" ht="12.75">
      <c r="B81" s="41" t="s">
        <v>45</v>
      </c>
      <c r="C81" s="32" t="s">
        <v>6</v>
      </c>
      <c r="D81" s="32" t="s">
        <v>46</v>
      </c>
      <c r="E81" s="32"/>
      <c r="F81" s="35">
        <f t="shared" si="0"/>
        <v>1120</v>
      </c>
      <c r="G81" s="35"/>
      <c r="H81" s="35"/>
      <c r="I81" s="35">
        <f>I82+I83</f>
        <v>1120</v>
      </c>
      <c r="J81" s="35"/>
      <c r="K81" s="93"/>
    </row>
    <row r="82" spans="2:11" ht="12.75">
      <c r="B82" s="41" t="s">
        <v>497</v>
      </c>
      <c r="C82" s="32" t="s">
        <v>6</v>
      </c>
      <c r="D82" s="32" t="s">
        <v>46</v>
      </c>
      <c r="E82" s="32" t="s">
        <v>545</v>
      </c>
      <c r="F82" s="35">
        <f t="shared" si="0"/>
        <v>970</v>
      </c>
      <c r="G82" s="35"/>
      <c r="H82" s="35"/>
      <c r="I82" s="35">
        <v>970</v>
      </c>
      <c r="J82" s="35"/>
      <c r="K82" s="93"/>
    </row>
    <row r="83" spans="2:11" ht="12.75">
      <c r="B83" s="41" t="s">
        <v>500</v>
      </c>
      <c r="C83" s="32" t="s">
        <v>6</v>
      </c>
      <c r="D83" s="32" t="s">
        <v>46</v>
      </c>
      <c r="E83" s="32" t="s">
        <v>549</v>
      </c>
      <c r="F83" s="35">
        <f t="shared" si="0"/>
        <v>150</v>
      </c>
      <c r="G83" s="35"/>
      <c r="H83" s="35"/>
      <c r="I83" s="35">
        <v>150</v>
      </c>
      <c r="J83" s="35"/>
      <c r="K83" s="93"/>
    </row>
    <row r="84" spans="2:11" ht="12.75">
      <c r="B84" s="41" t="s">
        <v>39</v>
      </c>
      <c r="C84" s="32" t="s">
        <v>40</v>
      </c>
      <c r="D84" s="32"/>
      <c r="E84" s="32"/>
      <c r="F84" s="35">
        <f t="shared" si="0"/>
        <v>10</v>
      </c>
      <c r="G84" s="35"/>
      <c r="H84" s="35">
        <f>H85</f>
        <v>10</v>
      </c>
      <c r="I84" s="35"/>
      <c r="J84" s="35"/>
      <c r="K84" s="93"/>
    </row>
    <row r="85" spans="2:11" ht="12.75">
      <c r="B85" s="51" t="s">
        <v>592</v>
      </c>
      <c r="C85" s="32" t="s">
        <v>40</v>
      </c>
      <c r="D85" s="32" t="s">
        <v>593</v>
      </c>
      <c r="E85" s="32"/>
      <c r="F85" s="35">
        <f t="shared" si="0"/>
        <v>10</v>
      </c>
      <c r="G85" s="35"/>
      <c r="H85" s="35">
        <f>H86</f>
        <v>10</v>
      </c>
      <c r="I85" s="35"/>
      <c r="J85" s="35"/>
      <c r="K85" s="93"/>
    </row>
    <row r="86" spans="2:11" ht="12.75">
      <c r="B86" s="41" t="s">
        <v>508</v>
      </c>
      <c r="C86" s="32" t="s">
        <v>40</v>
      </c>
      <c r="D86" s="32" t="s">
        <v>593</v>
      </c>
      <c r="E86" s="32" t="s">
        <v>538</v>
      </c>
      <c r="F86" s="35">
        <f t="shared" si="0"/>
        <v>10</v>
      </c>
      <c r="G86" s="35"/>
      <c r="H86" s="35">
        <v>10</v>
      </c>
      <c r="I86" s="35"/>
      <c r="J86" s="35"/>
      <c r="K86" s="93"/>
    </row>
    <row r="87" spans="2:11" ht="12.75">
      <c r="B87" s="41" t="s">
        <v>41</v>
      </c>
      <c r="C87" s="32" t="s">
        <v>42</v>
      </c>
      <c r="D87" s="32"/>
      <c r="E87" s="32"/>
      <c r="F87" s="35">
        <f t="shared" si="0"/>
        <v>15</v>
      </c>
      <c r="G87" s="35"/>
      <c r="H87" s="35">
        <f>H88</f>
        <v>15</v>
      </c>
      <c r="I87" s="35"/>
      <c r="J87" s="35"/>
      <c r="K87" s="93"/>
    </row>
    <row r="88" spans="2:11" ht="12.75">
      <c r="B88" s="51" t="s">
        <v>592</v>
      </c>
      <c r="C88" s="32" t="s">
        <v>42</v>
      </c>
      <c r="D88" s="32" t="s">
        <v>593</v>
      </c>
      <c r="E88" s="32"/>
      <c r="F88" s="35">
        <f t="shared" si="0"/>
        <v>15</v>
      </c>
      <c r="G88" s="35"/>
      <c r="H88" s="35">
        <f>H89</f>
        <v>15</v>
      </c>
      <c r="I88" s="35"/>
      <c r="J88" s="35"/>
      <c r="K88" s="93"/>
    </row>
    <row r="89" spans="2:11" ht="12.75">
      <c r="B89" s="41" t="s">
        <v>215</v>
      </c>
      <c r="C89" s="32" t="s">
        <v>42</v>
      </c>
      <c r="D89" s="32" t="s">
        <v>593</v>
      </c>
      <c r="E89" s="32" t="s">
        <v>540</v>
      </c>
      <c r="F89" s="35">
        <f t="shared" si="0"/>
        <v>15</v>
      </c>
      <c r="G89" s="35"/>
      <c r="H89" s="35">
        <v>15</v>
      </c>
      <c r="I89" s="35"/>
      <c r="J89" s="35"/>
      <c r="K89" s="93"/>
    </row>
    <row r="90" spans="2:11" ht="12.75">
      <c r="B90" s="51" t="s">
        <v>47</v>
      </c>
      <c r="C90" s="52" t="s">
        <v>48</v>
      </c>
      <c r="D90" s="32"/>
      <c r="E90" s="32"/>
      <c r="F90" s="35">
        <f t="shared" si="0"/>
        <v>400</v>
      </c>
      <c r="G90" s="35"/>
      <c r="H90" s="35">
        <f>H91</f>
        <v>400</v>
      </c>
      <c r="I90" s="35"/>
      <c r="J90" s="35"/>
      <c r="K90" s="93"/>
    </row>
    <row r="91" spans="2:11" ht="12.75">
      <c r="B91" s="55" t="s">
        <v>597</v>
      </c>
      <c r="C91" s="52" t="s">
        <v>48</v>
      </c>
      <c r="D91" s="32" t="s">
        <v>282</v>
      </c>
      <c r="E91" s="32"/>
      <c r="F91" s="35">
        <f t="shared" si="0"/>
        <v>400</v>
      </c>
      <c r="G91" s="35"/>
      <c r="H91" s="35">
        <f>H92</f>
        <v>400</v>
      </c>
      <c r="I91" s="35"/>
      <c r="J91" s="35"/>
      <c r="K91" s="93"/>
    </row>
    <row r="92" spans="2:11" ht="12.75">
      <c r="B92" s="41" t="s">
        <v>530</v>
      </c>
      <c r="C92" s="52" t="s">
        <v>48</v>
      </c>
      <c r="D92" s="32" t="s">
        <v>282</v>
      </c>
      <c r="E92" s="32" t="s">
        <v>529</v>
      </c>
      <c r="F92" s="35">
        <f aca="true" t="shared" si="1" ref="F92:F157">H92+I92+J92+G92</f>
        <v>400</v>
      </c>
      <c r="G92" s="35"/>
      <c r="H92" s="35">
        <v>400</v>
      </c>
      <c r="I92" s="35"/>
      <c r="J92" s="35"/>
      <c r="K92" s="93"/>
    </row>
    <row r="93" spans="2:11" s="40" customFormat="1" ht="12.75">
      <c r="B93" s="41" t="s">
        <v>49</v>
      </c>
      <c r="C93" s="52" t="s">
        <v>50</v>
      </c>
      <c r="D93" s="32"/>
      <c r="E93" s="32"/>
      <c r="F93" s="35">
        <f t="shared" si="1"/>
        <v>883</v>
      </c>
      <c r="G93" s="35"/>
      <c r="H93" s="35">
        <f>H94</f>
        <v>883</v>
      </c>
      <c r="I93" s="35"/>
      <c r="J93" s="35"/>
      <c r="K93" s="125"/>
    </row>
    <row r="94" spans="2:11" s="40" customFormat="1" ht="12.75">
      <c r="B94" s="51" t="s">
        <v>592</v>
      </c>
      <c r="C94" s="52" t="s">
        <v>50</v>
      </c>
      <c r="D94" s="32" t="s">
        <v>593</v>
      </c>
      <c r="E94" s="32"/>
      <c r="F94" s="35">
        <f t="shared" si="1"/>
        <v>883</v>
      </c>
      <c r="G94" s="35"/>
      <c r="H94" s="35">
        <f>H95</f>
        <v>883</v>
      </c>
      <c r="I94" s="35"/>
      <c r="J94" s="35"/>
      <c r="K94" s="125"/>
    </row>
    <row r="95" spans="2:11" s="40" customFormat="1" ht="12.75">
      <c r="B95" s="41" t="s">
        <v>328</v>
      </c>
      <c r="C95" s="52" t="s">
        <v>50</v>
      </c>
      <c r="D95" s="32" t="s">
        <v>593</v>
      </c>
      <c r="E95" s="32" t="s">
        <v>327</v>
      </c>
      <c r="F95" s="35">
        <f t="shared" si="1"/>
        <v>883</v>
      </c>
      <c r="G95" s="35"/>
      <c r="H95" s="35">
        <v>883</v>
      </c>
      <c r="I95" s="35"/>
      <c r="J95" s="35"/>
      <c r="K95" s="125"/>
    </row>
    <row r="96" spans="2:11" ht="12.75">
      <c r="B96" s="41" t="s">
        <v>51</v>
      </c>
      <c r="C96" s="52" t="s">
        <v>52</v>
      </c>
      <c r="D96" s="32"/>
      <c r="E96" s="32"/>
      <c r="F96" s="35">
        <f t="shared" si="1"/>
        <v>150</v>
      </c>
      <c r="G96" s="35"/>
      <c r="H96" s="35">
        <f>H97</f>
        <v>150</v>
      </c>
      <c r="I96" s="35"/>
      <c r="J96" s="35"/>
      <c r="K96" s="93"/>
    </row>
    <row r="97" spans="2:11" ht="12.75">
      <c r="B97" s="51" t="s">
        <v>592</v>
      </c>
      <c r="C97" s="52" t="s">
        <v>52</v>
      </c>
      <c r="D97" s="32" t="s">
        <v>593</v>
      </c>
      <c r="E97" s="32"/>
      <c r="F97" s="35">
        <f t="shared" si="1"/>
        <v>150</v>
      </c>
      <c r="G97" s="35"/>
      <c r="H97" s="35">
        <f>H98</f>
        <v>150</v>
      </c>
      <c r="I97" s="35"/>
      <c r="J97" s="35"/>
      <c r="K97" s="93"/>
    </row>
    <row r="98" spans="2:11" ht="12.75">
      <c r="B98" s="41" t="s">
        <v>516</v>
      </c>
      <c r="C98" s="52" t="s">
        <v>52</v>
      </c>
      <c r="D98" s="32" t="s">
        <v>593</v>
      </c>
      <c r="E98" s="32" t="s">
        <v>517</v>
      </c>
      <c r="F98" s="35">
        <f t="shared" si="1"/>
        <v>150</v>
      </c>
      <c r="G98" s="35"/>
      <c r="H98" s="35">
        <v>150</v>
      </c>
      <c r="I98" s="35"/>
      <c r="J98" s="35"/>
      <c r="K98" s="93"/>
    </row>
    <row r="99" spans="2:11" ht="12.75">
      <c r="B99" s="41" t="s">
        <v>163</v>
      </c>
      <c r="C99" s="32" t="s">
        <v>584</v>
      </c>
      <c r="D99" s="32"/>
      <c r="E99" s="32"/>
      <c r="F99" s="35">
        <f t="shared" si="1"/>
        <v>828.8</v>
      </c>
      <c r="G99" s="35"/>
      <c r="H99" s="35">
        <f>H100</f>
        <v>828.8</v>
      </c>
      <c r="I99" s="35"/>
      <c r="J99" s="35"/>
      <c r="K99" s="93"/>
    </row>
    <row r="100" spans="2:11" ht="12.75">
      <c r="B100" s="41" t="s">
        <v>585</v>
      </c>
      <c r="C100" s="32" t="s">
        <v>584</v>
      </c>
      <c r="D100" s="32" t="s">
        <v>396</v>
      </c>
      <c r="E100" s="32"/>
      <c r="F100" s="35">
        <f t="shared" si="1"/>
        <v>828.8</v>
      </c>
      <c r="G100" s="35"/>
      <c r="H100" s="35">
        <f>H101</f>
        <v>828.8</v>
      </c>
      <c r="I100" s="35"/>
      <c r="J100" s="35"/>
      <c r="K100" s="93"/>
    </row>
    <row r="101" spans="2:11" ht="12.75">
      <c r="B101" s="41" t="s">
        <v>213</v>
      </c>
      <c r="C101" s="32" t="s">
        <v>584</v>
      </c>
      <c r="D101" s="32" t="s">
        <v>396</v>
      </c>
      <c r="E101" s="32" t="s">
        <v>533</v>
      </c>
      <c r="F101" s="35">
        <f t="shared" si="1"/>
        <v>828.8</v>
      </c>
      <c r="G101" s="35"/>
      <c r="H101" s="35">
        <v>828.8</v>
      </c>
      <c r="I101" s="35"/>
      <c r="J101" s="35"/>
      <c r="K101" s="93"/>
    </row>
    <row r="102" spans="2:11" ht="12.75">
      <c r="B102" s="53" t="s">
        <v>164</v>
      </c>
      <c r="C102" s="52" t="s">
        <v>589</v>
      </c>
      <c r="D102" s="32"/>
      <c r="E102" s="32"/>
      <c r="F102" s="35">
        <f t="shared" si="1"/>
        <v>78.4</v>
      </c>
      <c r="G102" s="35"/>
      <c r="H102" s="35">
        <f>H103</f>
        <v>78.4</v>
      </c>
      <c r="I102" s="35"/>
      <c r="J102" s="35"/>
      <c r="K102" s="93"/>
    </row>
    <row r="103" spans="2:14" ht="12.75">
      <c r="B103" s="41" t="s">
        <v>585</v>
      </c>
      <c r="C103" s="52" t="s">
        <v>589</v>
      </c>
      <c r="D103" s="32" t="s">
        <v>396</v>
      </c>
      <c r="E103" s="32"/>
      <c r="F103" s="35">
        <f t="shared" si="1"/>
        <v>78.4</v>
      </c>
      <c r="G103" s="35"/>
      <c r="H103" s="35">
        <f>H104</f>
        <v>78.4</v>
      </c>
      <c r="I103" s="35"/>
      <c r="J103" s="35"/>
      <c r="K103" s="93"/>
      <c r="L103" s="43"/>
      <c r="M103" s="43"/>
      <c r="N103" s="43"/>
    </row>
    <row r="104" spans="2:11" ht="12.75">
      <c r="B104" s="51" t="s">
        <v>588</v>
      </c>
      <c r="C104" s="52" t="s">
        <v>589</v>
      </c>
      <c r="D104" s="32" t="s">
        <v>396</v>
      </c>
      <c r="E104" s="32" t="s">
        <v>534</v>
      </c>
      <c r="F104" s="35">
        <f t="shared" si="1"/>
        <v>78.4</v>
      </c>
      <c r="G104" s="35"/>
      <c r="H104" s="35">
        <v>78.4</v>
      </c>
      <c r="I104" s="35"/>
      <c r="J104" s="35"/>
      <c r="K104" s="93"/>
    </row>
    <row r="105" spans="2:11" ht="12.75">
      <c r="B105" s="50" t="s">
        <v>590</v>
      </c>
      <c r="C105" s="52" t="s">
        <v>591</v>
      </c>
      <c r="D105" s="32"/>
      <c r="E105" s="32"/>
      <c r="F105" s="35">
        <f t="shared" si="1"/>
        <v>15155.199999999999</v>
      </c>
      <c r="G105" s="35"/>
      <c r="H105" s="35">
        <f>H106+H110+H114</f>
        <v>15155.199999999999</v>
      </c>
      <c r="I105" s="35"/>
      <c r="J105" s="35"/>
      <c r="K105" s="93"/>
    </row>
    <row r="106" spans="2:12" ht="12.75">
      <c r="B106" s="41" t="s">
        <v>585</v>
      </c>
      <c r="C106" s="52" t="s">
        <v>591</v>
      </c>
      <c r="D106" s="32" t="s">
        <v>396</v>
      </c>
      <c r="E106" s="32"/>
      <c r="F106" s="35">
        <f t="shared" si="1"/>
        <v>12854.3</v>
      </c>
      <c r="G106" s="35"/>
      <c r="H106" s="35">
        <f>H107+H108+H109</f>
        <v>12854.3</v>
      </c>
      <c r="I106" s="35"/>
      <c r="J106" s="35"/>
      <c r="K106" s="93"/>
      <c r="L106" s="43"/>
    </row>
    <row r="107" spans="2:11" ht="12.75">
      <c r="B107" s="51" t="s">
        <v>588</v>
      </c>
      <c r="C107" s="52" t="s">
        <v>591</v>
      </c>
      <c r="D107" s="32" t="s">
        <v>396</v>
      </c>
      <c r="E107" s="32" t="s">
        <v>534</v>
      </c>
      <c r="F107" s="35">
        <f t="shared" si="1"/>
        <v>242.3</v>
      </c>
      <c r="G107" s="35"/>
      <c r="H107" s="35">
        <v>242.3</v>
      </c>
      <c r="I107" s="35"/>
      <c r="J107" s="35"/>
      <c r="K107" s="93"/>
    </row>
    <row r="108" spans="2:11" ht="12.75">
      <c r="B108" s="51" t="s">
        <v>596</v>
      </c>
      <c r="C108" s="52" t="s">
        <v>591</v>
      </c>
      <c r="D108" s="32" t="s">
        <v>396</v>
      </c>
      <c r="E108" s="32" t="s">
        <v>535</v>
      </c>
      <c r="F108" s="35">
        <f t="shared" si="1"/>
        <v>10835.2</v>
      </c>
      <c r="G108" s="35"/>
      <c r="H108" s="35">
        <v>10835.2</v>
      </c>
      <c r="I108" s="35"/>
      <c r="J108" s="35"/>
      <c r="K108" s="93"/>
    </row>
    <row r="109" spans="2:11" ht="12.75">
      <c r="B109" s="55" t="s">
        <v>214</v>
      </c>
      <c r="C109" s="52" t="s">
        <v>591</v>
      </c>
      <c r="D109" s="32" t="s">
        <v>396</v>
      </c>
      <c r="E109" s="32" t="s">
        <v>536</v>
      </c>
      <c r="F109" s="35">
        <f t="shared" si="1"/>
        <v>1776.8</v>
      </c>
      <c r="G109" s="35"/>
      <c r="H109" s="35">
        <v>1776.8</v>
      </c>
      <c r="I109" s="35"/>
      <c r="J109" s="35"/>
      <c r="K109" s="93"/>
    </row>
    <row r="110" spans="2:11" ht="12.75">
      <c r="B110" s="51" t="s">
        <v>592</v>
      </c>
      <c r="C110" s="52" t="s">
        <v>591</v>
      </c>
      <c r="D110" s="32" t="s">
        <v>593</v>
      </c>
      <c r="E110" s="32"/>
      <c r="F110" s="35">
        <f t="shared" si="1"/>
        <v>2285.8</v>
      </c>
      <c r="G110" s="35"/>
      <c r="H110" s="35">
        <f>H111+H112+H113</f>
        <v>2285.8</v>
      </c>
      <c r="I110" s="35"/>
      <c r="J110" s="35"/>
      <c r="K110" s="93"/>
    </row>
    <row r="111" spans="2:11" ht="12.75">
      <c r="B111" s="51" t="s">
        <v>588</v>
      </c>
      <c r="C111" s="52" t="s">
        <v>591</v>
      </c>
      <c r="D111" s="32" t="s">
        <v>593</v>
      </c>
      <c r="E111" s="32" t="s">
        <v>534</v>
      </c>
      <c r="F111" s="35">
        <f t="shared" si="1"/>
        <v>17.5</v>
      </c>
      <c r="G111" s="35"/>
      <c r="H111" s="35">
        <v>17.5</v>
      </c>
      <c r="I111" s="35"/>
      <c r="J111" s="35"/>
      <c r="K111" s="93"/>
    </row>
    <row r="112" spans="2:11" ht="12.75">
      <c r="B112" s="51" t="s">
        <v>596</v>
      </c>
      <c r="C112" s="52" t="s">
        <v>591</v>
      </c>
      <c r="D112" s="32" t="s">
        <v>593</v>
      </c>
      <c r="E112" s="32" t="s">
        <v>535</v>
      </c>
      <c r="F112" s="35">
        <f t="shared" si="1"/>
        <v>1995</v>
      </c>
      <c r="G112" s="35"/>
      <c r="H112" s="35">
        <v>1995</v>
      </c>
      <c r="I112" s="35"/>
      <c r="J112" s="35"/>
      <c r="K112" s="93"/>
    </row>
    <row r="113" spans="2:11" ht="12.75">
      <c r="B113" s="55" t="s">
        <v>214</v>
      </c>
      <c r="C113" s="52" t="s">
        <v>591</v>
      </c>
      <c r="D113" s="32" t="s">
        <v>593</v>
      </c>
      <c r="E113" s="32" t="s">
        <v>536</v>
      </c>
      <c r="F113" s="35">
        <f t="shared" si="1"/>
        <v>273.3</v>
      </c>
      <c r="G113" s="35"/>
      <c r="H113" s="35">
        <v>273.3</v>
      </c>
      <c r="I113" s="35"/>
      <c r="J113" s="35"/>
      <c r="K113" s="93"/>
    </row>
    <row r="114" spans="2:11" ht="12.75">
      <c r="B114" s="51" t="s">
        <v>597</v>
      </c>
      <c r="C114" s="52" t="s">
        <v>591</v>
      </c>
      <c r="D114" s="32" t="s">
        <v>282</v>
      </c>
      <c r="E114" s="32"/>
      <c r="F114" s="35">
        <f t="shared" si="1"/>
        <v>15.1</v>
      </c>
      <c r="G114" s="35"/>
      <c r="H114" s="35">
        <f>H116+H117+H115</f>
        <v>15.1</v>
      </c>
      <c r="I114" s="35"/>
      <c r="J114" s="35"/>
      <c r="K114" s="93"/>
    </row>
    <row r="115" spans="2:11" ht="12.75">
      <c r="B115" s="51" t="s">
        <v>588</v>
      </c>
      <c r="C115" s="52" t="s">
        <v>591</v>
      </c>
      <c r="D115" s="32" t="s">
        <v>282</v>
      </c>
      <c r="E115" s="32" t="s">
        <v>534</v>
      </c>
      <c r="F115" s="35">
        <f t="shared" si="1"/>
        <v>1</v>
      </c>
      <c r="G115" s="35"/>
      <c r="H115" s="35">
        <v>1</v>
      </c>
      <c r="I115" s="35"/>
      <c r="J115" s="35"/>
      <c r="K115" s="93"/>
    </row>
    <row r="116" spans="2:11" ht="12.75">
      <c r="B116" s="51" t="s">
        <v>596</v>
      </c>
      <c r="C116" s="52" t="s">
        <v>591</v>
      </c>
      <c r="D116" s="32" t="s">
        <v>282</v>
      </c>
      <c r="E116" s="32" t="s">
        <v>535</v>
      </c>
      <c r="F116" s="35">
        <f t="shared" si="1"/>
        <v>13.6</v>
      </c>
      <c r="G116" s="35"/>
      <c r="H116" s="35">
        <v>13.6</v>
      </c>
      <c r="I116" s="35"/>
      <c r="J116" s="35"/>
      <c r="K116" s="93"/>
    </row>
    <row r="117" spans="2:11" ht="12.75">
      <c r="B117" s="51" t="s">
        <v>214</v>
      </c>
      <c r="C117" s="52" t="s">
        <v>591</v>
      </c>
      <c r="D117" s="32" t="s">
        <v>282</v>
      </c>
      <c r="E117" s="32" t="s">
        <v>536</v>
      </c>
      <c r="F117" s="35">
        <f t="shared" si="1"/>
        <v>0.5</v>
      </c>
      <c r="G117" s="35"/>
      <c r="H117" s="42">
        <v>0.5</v>
      </c>
      <c r="I117" s="35"/>
      <c r="J117" s="35"/>
      <c r="K117" s="93"/>
    </row>
    <row r="118" spans="2:11" ht="12.75">
      <c r="B118" s="50" t="s">
        <v>166</v>
      </c>
      <c r="C118" s="37" t="s">
        <v>606</v>
      </c>
      <c r="D118" s="37"/>
      <c r="E118" s="37"/>
      <c r="F118" s="35">
        <f t="shared" si="1"/>
        <v>200</v>
      </c>
      <c r="G118" s="35"/>
      <c r="H118" s="35">
        <f>H119</f>
        <v>200</v>
      </c>
      <c r="I118" s="35"/>
      <c r="J118" s="35"/>
      <c r="K118" s="93"/>
    </row>
    <row r="119" spans="2:11" ht="12.75">
      <c r="B119" s="51" t="s">
        <v>592</v>
      </c>
      <c r="C119" s="37" t="s">
        <v>606</v>
      </c>
      <c r="D119" s="32" t="s">
        <v>593</v>
      </c>
      <c r="E119" s="37"/>
      <c r="F119" s="35">
        <f t="shared" si="1"/>
        <v>200</v>
      </c>
      <c r="G119" s="35"/>
      <c r="H119" s="35">
        <f>H120</f>
        <v>200</v>
      </c>
      <c r="I119" s="35"/>
      <c r="J119" s="35"/>
      <c r="K119" s="93"/>
    </row>
    <row r="120" spans="2:11" ht="12.75">
      <c r="B120" s="51" t="s">
        <v>492</v>
      </c>
      <c r="C120" s="37" t="s">
        <v>606</v>
      </c>
      <c r="D120" s="32" t="s">
        <v>593</v>
      </c>
      <c r="E120" s="37" t="s">
        <v>513</v>
      </c>
      <c r="F120" s="35">
        <f t="shared" si="1"/>
        <v>200</v>
      </c>
      <c r="G120" s="35"/>
      <c r="H120" s="35">
        <v>200</v>
      </c>
      <c r="I120" s="35"/>
      <c r="J120" s="35"/>
      <c r="K120" s="93"/>
    </row>
    <row r="121" spans="2:11" ht="12.75">
      <c r="B121" s="53" t="s">
        <v>167</v>
      </c>
      <c r="C121" s="37" t="s">
        <v>607</v>
      </c>
      <c r="D121" s="38"/>
      <c r="E121" s="37"/>
      <c r="F121" s="35">
        <f t="shared" si="1"/>
        <v>351.1</v>
      </c>
      <c r="G121" s="35"/>
      <c r="H121" s="35">
        <f>H122+H124+H126</f>
        <v>351.1</v>
      </c>
      <c r="I121" s="35"/>
      <c r="J121" s="35"/>
      <c r="K121" s="93"/>
    </row>
    <row r="122" spans="2:11" ht="12.75">
      <c r="B122" s="41" t="s">
        <v>585</v>
      </c>
      <c r="C122" s="37" t="s">
        <v>607</v>
      </c>
      <c r="D122" s="32" t="s">
        <v>396</v>
      </c>
      <c r="E122" s="37"/>
      <c r="F122" s="35">
        <f t="shared" si="1"/>
        <v>168.6</v>
      </c>
      <c r="G122" s="35"/>
      <c r="H122" s="35">
        <f>H123</f>
        <v>168.6</v>
      </c>
      <c r="I122" s="35"/>
      <c r="J122" s="35"/>
      <c r="K122" s="93"/>
    </row>
    <row r="123" spans="2:11" ht="12.75">
      <c r="B123" s="51" t="s">
        <v>492</v>
      </c>
      <c r="C123" s="37" t="s">
        <v>607</v>
      </c>
      <c r="D123" s="32" t="s">
        <v>396</v>
      </c>
      <c r="E123" s="37" t="s">
        <v>513</v>
      </c>
      <c r="F123" s="35">
        <f t="shared" si="1"/>
        <v>168.6</v>
      </c>
      <c r="G123" s="35"/>
      <c r="H123" s="35">
        <v>168.6</v>
      </c>
      <c r="I123" s="35"/>
      <c r="J123" s="35"/>
      <c r="K123" s="93"/>
    </row>
    <row r="124" spans="2:11" ht="12.75">
      <c r="B124" s="51" t="s">
        <v>592</v>
      </c>
      <c r="C124" s="37" t="s">
        <v>607</v>
      </c>
      <c r="D124" s="32" t="s">
        <v>593</v>
      </c>
      <c r="E124" s="32"/>
      <c r="F124" s="35">
        <f t="shared" si="1"/>
        <v>108.9</v>
      </c>
      <c r="G124" s="35"/>
      <c r="H124" s="35">
        <f>H125</f>
        <v>108.9</v>
      </c>
      <c r="I124" s="35"/>
      <c r="J124" s="35"/>
      <c r="K124" s="93"/>
    </row>
    <row r="125" spans="2:11" ht="12.75">
      <c r="B125" s="51" t="s">
        <v>492</v>
      </c>
      <c r="C125" s="37" t="s">
        <v>607</v>
      </c>
      <c r="D125" s="32" t="s">
        <v>593</v>
      </c>
      <c r="E125" s="32" t="s">
        <v>513</v>
      </c>
      <c r="F125" s="35">
        <f t="shared" si="1"/>
        <v>108.9</v>
      </c>
      <c r="G125" s="35"/>
      <c r="H125" s="35">
        <v>108.9</v>
      </c>
      <c r="I125" s="35"/>
      <c r="J125" s="35"/>
      <c r="K125" s="93"/>
    </row>
    <row r="126" spans="2:11" ht="12.75">
      <c r="B126" s="51" t="s">
        <v>597</v>
      </c>
      <c r="C126" s="37" t="s">
        <v>607</v>
      </c>
      <c r="D126" s="32" t="s">
        <v>282</v>
      </c>
      <c r="E126" s="37"/>
      <c r="F126" s="35">
        <f t="shared" si="1"/>
        <v>73.6</v>
      </c>
      <c r="G126" s="35"/>
      <c r="H126" s="35">
        <f>H127</f>
        <v>73.6</v>
      </c>
      <c r="I126" s="35"/>
      <c r="J126" s="35"/>
      <c r="K126" s="93"/>
    </row>
    <row r="127" spans="2:11" ht="12.75">
      <c r="B127" s="51" t="s">
        <v>492</v>
      </c>
      <c r="C127" s="37" t="s">
        <v>607</v>
      </c>
      <c r="D127" s="32" t="s">
        <v>282</v>
      </c>
      <c r="E127" s="37" t="s">
        <v>513</v>
      </c>
      <c r="F127" s="35">
        <f t="shared" si="1"/>
        <v>73.6</v>
      </c>
      <c r="G127" s="35"/>
      <c r="H127" s="35">
        <v>73.6</v>
      </c>
      <c r="I127" s="35"/>
      <c r="J127" s="35"/>
      <c r="K127" s="93"/>
    </row>
    <row r="128" spans="2:11" ht="12.75">
      <c r="B128" s="51" t="s">
        <v>165</v>
      </c>
      <c r="C128" s="52" t="s">
        <v>422</v>
      </c>
      <c r="D128" s="32"/>
      <c r="E128" s="32"/>
      <c r="F128" s="35">
        <f t="shared" si="1"/>
        <v>75</v>
      </c>
      <c r="G128" s="35"/>
      <c r="H128" s="35">
        <f>H129</f>
        <v>75</v>
      </c>
      <c r="I128" s="35"/>
      <c r="J128" s="35"/>
      <c r="K128" s="93"/>
    </row>
    <row r="129" spans="2:11" ht="12.75">
      <c r="B129" s="51" t="s">
        <v>597</v>
      </c>
      <c r="C129" s="52" t="s">
        <v>422</v>
      </c>
      <c r="D129" s="32" t="s">
        <v>282</v>
      </c>
      <c r="E129" s="32"/>
      <c r="F129" s="35">
        <f t="shared" si="1"/>
        <v>75</v>
      </c>
      <c r="G129" s="35"/>
      <c r="H129" s="35">
        <f>H130+H131</f>
        <v>75</v>
      </c>
      <c r="I129" s="35"/>
      <c r="J129" s="35"/>
      <c r="K129" s="93"/>
    </row>
    <row r="130" spans="2:11" ht="12.75">
      <c r="B130" s="51" t="s">
        <v>491</v>
      </c>
      <c r="C130" s="52" t="s">
        <v>422</v>
      </c>
      <c r="D130" s="32" t="s">
        <v>282</v>
      </c>
      <c r="E130" s="32" t="s">
        <v>512</v>
      </c>
      <c r="F130" s="35">
        <f t="shared" si="1"/>
        <v>60</v>
      </c>
      <c r="G130" s="35"/>
      <c r="H130" s="35">
        <v>60</v>
      </c>
      <c r="I130" s="35"/>
      <c r="J130" s="35"/>
      <c r="K130" s="93"/>
    </row>
    <row r="131" spans="2:11" ht="12.75">
      <c r="B131" s="41" t="s">
        <v>505</v>
      </c>
      <c r="C131" s="52" t="s">
        <v>422</v>
      </c>
      <c r="D131" s="32" t="s">
        <v>282</v>
      </c>
      <c r="E131" s="32" t="s">
        <v>552</v>
      </c>
      <c r="F131" s="35">
        <f t="shared" si="1"/>
        <v>15</v>
      </c>
      <c r="G131" s="35"/>
      <c r="H131" s="35">
        <v>15</v>
      </c>
      <c r="I131" s="35"/>
      <c r="J131" s="35"/>
      <c r="K131" s="93"/>
    </row>
    <row r="132" spans="2:11" ht="12.75">
      <c r="B132" s="41" t="s">
        <v>53</v>
      </c>
      <c r="C132" s="52" t="s">
        <v>54</v>
      </c>
      <c r="D132" s="32"/>
      <c r="E132" s="32"/>
      <c r="F132" s="35">
        <f t="shared" si="1"/>
        <v>11536.6</v>
      </c>
      <c r="G132" s="35"/>
      <c r="H132" s="35">
        <f>H133</f>
        <v>11536.6</v>
      </c>
      <c r="I132" s="35"/>
      <c r="J132" s="35"/>
      <c r="K132" s="93"/>
    </row>
    <row r="133" spans="2:11" ht="12.75">
      <c r="B133" s="41" t="s">
        <v>45</v>
      </c>
      <c r="C133" s="52" t="s">
        <v>54</v>
      </c>
      <c r="D133" s="32" t="s">
        <v>46</v>
      </c>
      <c r="E133" s="32"/>
      <c r="F133" s="35">
        <f t="shared" si="1"/>
        <v>11536.6</v>
      </c>
      <c r="G133" s="35"/>
      <c r="H133" s="35">
        <f>H134</f>
        <v>11536.6</v>
      </c>
      <c r="I133" s="35"/>
      <c r="J133" s="35"/>
      <c r="K133" s="93"/>
    </row>
    <row r="134" spans="2:11" ht="12.75">
      <c r="B134" s="41" t="s">
        <v>496</v>
      </c>
      <c r="C134" s="52" t="s">
        <v>54</v>
      </c>
      <c r="D134" s="32" t="s">
        <v>46</v>
      </c>
      <c r="E134" s="32" t="s">
        <v>544</v>
      </c>
      <c r="F134" s="35">
        <f t="shared" si="1"/>
        <v>11536.6</v>
      </c>
      <c r="G134" s="35"/>
      <c r="H134" s="35">
        <v>11536.6</v>
      </c>
      <c r="I134" s="35"/>
      <c r="J134" s="35"/>
      <c r="K134" s="93"/>
    </row>
    <row r="135" spans="2:11" s="40" customFormat="1" ht="12.75">
      <c r="B135" s="41" t="s">
        <v>172</v>
      </c>
      <c r="C135" s="52" t="s">
        <v>62</v>
      </c>
      <c r="D135" s="32"/>
      <c r="E135" s="32"/>
      <c r="F135" s="35">
        <f t="shared" si="1"/>
        <v>21427.9</v>
      </c>
      <c r="G135" s="35"/>
      <c r="H135" s="35">
        <f>H136</f>
        <v>21427.9</v>
      </c>
      <c r="I135" s="35"/>
      <c r="J135" s="35"/>
      <c r="K135" s="125"/>
    </row>
    <row r="136" spans="2:11" s="40" customFormat="1" ht="12.75">
      <c r="B136" s="41" t="s">
        <v>45</v>
      </c>
      <c r="C136" s="52" t="s">
        <v>62</v>
      </c>
      <c r="D136" s="32" t="s">
        <v>46</v>
      </c>
      <c r="E136" s="32"/>
      <c r="F136" s="35">
        <f t="shared" si="1"/>
        <v>21427.9</v>
      </c>
      <c r="G136" s="35"/>
      <c r="H136" s="35">
        <f>H137</f>
        <v>21427.9</v>
      </c>
      <c r="I136" s="35"/>
      <c r="J136" s="35"/>
      <c r="K136" s="125"/>
    </row>
    <row r="137" spans="2:11" s="40" customFormat="1" ht="12.75">
      <c r="B137" s="41" t="s">
        <v>497</v>
      </c>
      <c r="C137" s="52" t="s">
        <v>62</v>
      </c>
      <c r="D137" s="32" t="s">
        <v>46</v>
      </c>
      <c r="E137" s="32" t="s">
        <v>545</v>
      </c>
      <c r="F137" s="35">
        <f t="shared" si="1"/>
        <v>21427.9</v>
      </c>
      <c r="G137" s="35"/>
      <c r="H137" s="35">
        <v>21427.9</v>
      </c>
      <c r="I137" s="35"/>
      <c r="J137" s="35"/>
      <c r="K137" s="125"/>
    </row>
    <row r="138" spans="2:11" s="40" customFormat="1" ht="12.75">
      <c r="B138" s="41" t="s">
        <v>173</v>
      </c>
      <c r="C138" s="52" t="s">
        <v>63</v>
      </c>
      <c r="D138" s="32"/>
      <c r="E138" s="32"/>
      <c r="F138" s="35">
        <f t="shared" si="1"/>
        <v>6407.9</v>
      </c>
      <c r="G138" s="35"/>
      <c r="H138" s="35">
        <f>H139</f>
        <v>6407.9</v>
      </c>
      <c r="I138" s="35"/>
      <c r="J138" s="35"/>
      <c r="K138" s="125"/>
    </row>
    <row r="139" spans="2:11" s="40" customFormat="1" ht="12.75">
      <c r="B139" s="41" t="s">
        <v>45</v>
      </c>
      <c r="C139" s="52" t="s">
        <v>63</v>
      </c>
      <c r="D139" s="32" t="s">
        <v>46</v>
      </c>
      <c r="E139" s="32"/>
      <c r="F139" s="35">
        <f t="shared" si="1"/>
        <v>6407.9</v>
      </c>
      <c r="G139" s="35"/>
      <c r="H139" s="35">
        <f>H140</f>
        <v>6407.9</v>
      </c>
      <c r="I139" s="35"/>
      <c r="J139" s="35"/>
      <c r="K139" s="125"/>
    </row>
    <row r="140" spans="2:11" s="40" customFormat="1" ht="12.75">
      <c r="B140" s="41" t="s">
        <v>497</v>
      </c>
      <c r="C140" s="52" t="s">
        <v>63</v>
      </c>
      <c r="D140" s="32" t="s">
        <v>46</v>
      </c>
      <c r="E140" s="32" t="s">
        <v>545</v>
      </c>
      <c r="F140" s="35">
        <f t="shared" si="1"/>
        <v>6407.9</v>
      </c>
      <c r="G140" s="57"/>
      <c r="H140" s="57">
        <v>6407.9</v>
      </c>
      <c r="I140" s="35"/>
      <c r="J140" s="35"/>
      <c r="K140" s="125"/>
    </row>
    <row r="141" spans="2:11" ht="25.5">
      <c r="B141" s="41" t="s">
        <v>175</v>
      </c>
      <c r="C141" s="32" t="s">
        <v>124</v>
      </c>
      <c r="D141" s="32"/>
      <c r="E141" s="32"/>
      <c r="F141" s="35">
        <f t="shared" si="1"/>
        <v>951.4</v>
      </c>
      <c r="G141" s="35"/>
      <c r="H141" s="35">
        <v>951.4</v>
      </c>
      <c r="I141" s="35"/>
      <c r="J141" s="35"/>
      <c r="K141" s="93"/>
    </row>
    <row r="142" spans="2:11" ht="12.75">
      <c r="B142" s="41" t="s">
        <v>585</v>
      </c>
      <c r="C142" s="32" t="s">
        <v>124</v>
      </c>
      <c r="D142" s="32" t="s">
        <v>396</v>
      </c>
      <c r="E142" s="32"/>
      <c r="F142" s="35">
        <f t="shared" si="1"/>
        <v>743.3</v>
      </c>
      <c r="G142" s="35"/>
      <c r="H142" s="35">
        <v>743.3</v>
      </c>
      <c r="I142" s="35"/>
      <c r="J142" s="35"/>
      <c r="K142" s="105"/>
    </row>
    <row r="143" spans="2:11" ht="12.75">
      <c r="B143" s="96" t="s">
        <v>498</v>
      </c>
      <c r="C143" s="32" t="s">
        <v>124</v>
      </c>
      <c r="D143" s="32" t="s">
        <v>396</v>
      </c>
      <c r="E143" s="32" t="s">
        <v>547</v>
      </c>
      <c r="F143" s="35">
        <f t="shared" si="1"/>
        <v>743.3</v>
      </c>
      <c r="G143" s="35"/>
      <c r="H143" s="35">
        <v>743.3</v>
      </c>
      <c r="I143" s="35"/>
      <c r="J143" s="35"/>
      <c r="K143" s="93"/>
    </row>
    <row r="144" spans="2:11" ht="12.75">
      <c r="B144" s="51" t="s">
        <v>592</v>
      </c>
      <c r="C144" s="32" t="s">
        <v>124</v>
      </c>
      <c r="D144" s="32" t="s">
        <v>593</v>
      </c>
      <c r="E144" s="32"/>
      <c r="F144" s="35">
        <f t="shared" si="1"/>
        <v>207.4</v>
      </c>
      <c r="G144" s="35"/>
      <c r="H144" s="42">
        <v>207.4</v>
      </c>
      <c r="I144" s="35"/>
      <c r="J144" s="35"/>
      <c r="K144" s="93"/>
    </row>
    <row r="145" spans="2:11" ht="12.75">
      <c r="B145" s="96" t="s">
        <v>498</v>
      </c>
      <c r="C145" s="32" t="s">
        <v>124</v>
      </c>
      <c r="D145" s="32" t="s">
        <v>593</v>
      </c>
      <c r="E145" s="32" t="s">
        <v>547</v>
      </c>
      <c r="F145" s="35">
        <f t="shared" si="1"/>
        <v>207.4</v>
      </c>
      <c r="G145" s="35"/>
      <c r="H145" s="42">
        <v>207.4</v>
      </c>
      <c r="I145" s="35"/>
      <c r="J145" s="35"/>
      <c r="K145" s="93"/>
    </row>
    <row r="146" spans="2:11" ht="12.75">
      <c r="B146" s="51" t="s">
        <v>597</v>
      </c>
      <c r="C146" s="32" t="s">
        <v>124</v>
      </c>
      <c r="D146" s="32" t="s">
        <v>282</v>
      </c>
      <c r="E146" s="32"/>
      <c r="F146" s="35">
        <f t="shared" si="1"/>
        <v>0.7</v>
      </c>
      <c r="G146" s="35"/>
      <c r="H146" s="42">
        <v>0.7</v>
      </c>
      <c r="I146" s="35"/>
      <c r="J146" s="35"/>
      <c r="K146" s="93"/>
    </row>
    <row r="147" spans="2:11" ht="12.75">
      <c r="B147" s="96" t="s">
        <v>498</v>
      </c>
      <c r="C147" s="32" t="s">
        <v>124</v>
      </c>
      <c r="D147" s="32" t="s">
        <v>282</v>
      </c>
      <c r="E147" s="32" t="s">
        <v>547</v>
      </c>
      <c r="F147" s="35">
        <f t="shared" si="1"/>
        <v>0.7</v>
      </c>
      <c r="G147" s="35"/>
      <c r="H147" s="42">
        <v>0.7</v>
      </c>
      <c r="I147" s="35"/>
      <c r="J147" s="35"/>
      <c r="K147" s="93"/>
    </row>
    <row r="148" spans="2:11" ht="12.75">
      <c r="B148" s="41" t="s">
        <v>176</v>
      </c>
      <c r="C148" s="32" t="s">
        <v>125</v>
      </c>
      <c r="D148" s="32"/>
      <c r="E148" s="32"/>
      <c r="F148" s="35">
        <f t="shared" si="1"/>
        <v>3476</v>
      </c>
      <c r="G148" s="35">
        <f>G149</f>
        <v>911.5</v>
      </c>
      <c r="H148" s="35">
        <f>H149</f>
        <v>2564.5</v>
      </c>
      <c r="I148" s="35"/>
      <c r="J148" s="35"/>
      <c r="K148" s="93"/>
    </row>
    <row r="149" spans="2:11" ht="12.75">
      <c r="B149" s="41" t="s">
        <v>45</v>
      </c>
      <c r="C149" s="32" t="s">
        <v>125</v>
      </c>
      <c r="D149" s="32" t="s">
        <v>46</v>
      </c>
      <c r="E149" s="32"/>
      <c r="F149" s="35">
        <f t="shared" si="1"/>
        <v>3476</v>
      </c>
      <c r="G149" s="35">
        <f>G150</f>
        <v>911.5</v>
      </c>
      <c r="H149" s="35">
        <f>H150</f>
        <v>2564.5</v>
      </c>
      <c r="I149" s="35"/>
      <c r="J149" s="35"/>
      <c r="K149" s="93"/>
    </row>
    <row r="150" spans="2:11" ht="12.75">
      <c r="B150" s="41" t="s">
        <v>500</v>
      </c>
      <c r="C150" s="32" t="s">
        <v>125</v>
      </c>
      <c r="D150" s="32" t="s">
        <v>46</v>
      </c>
      <c r="E150" s="32" t="s">
        <v>549</v>
      </c>
      <c r="F150" s="35">
        <f t="shared" si="1"/>
        <v>3476</v>
      </c>
      <c r="G150" s="35">
        <v>911.5</v>
      </c>
      <c r="H150" s="35">
        <v>2564.5</v>
      </c>
      <c r="I150" s="35"/>
      <c r="J150" s="35"/>
      <c r="K150" s="93"/>
    </row>
    <row r="151" spans="2:11" ht="12.75">
      <c r="B151" s="41" t="s">
        <v>177</v>
      </c>
      <c r="C151" s="32" t="s">
        <v>126</v>
      </c>
      <c r="D151" s="32"/>
      <c r="E151" s="32"/>
      <c r="F151" s="35">
        <f t="shared" si="1"/>
        <v>4233.5</v>
      </c>
      <c r="G151" s="35">
        <f>G152+G154</f>
        <v>1544.8</v>
      </c>
      <c r="H151" s="35">
        <f>H152+H154</f>
        <v>2688.7</v>
      </c>
      <c r="I151" s="35"/>
      <c r="J151" s="35"/>
      <c r="K151" s="93"/>
    </row>
    <row r="152" spans="2:11" ht="12.75">
      <c r="B152" s="41" t="s">
        <v>585</v>
      </c>
      <c r="C152" s="32" t="s">
        <v>126</v>
      </c>
      <c r="D152" s="32" t="s">
        <v>396</v>
      </c>
      <c r="E152" s="32"/>
      <c r="F152" s="35">
        <f t="shared" si="1"/>
        <v>3755.3</v>
      </c>
      <c r="G152" s="35">
        <f>G153</f>
        <v>1092.3</v>
      </c>
      <c r="H152" s="35">
        <f>H153</f>
        <v>2663</v>
      </c>
      <c r="I152" s="35"/>
      <c r="J152" s="35"/>
      <c r="K152" s="93"/>
    </row>
    <row r="153" spans="2:11" ht="12.75">
      <c r="B153" s="41" t="s">
        <v>500</v>
      </c>
      <c r="C153" s="32" t="s">
        <v>126</v>
      </c>
      <c r="D153" s="32" t="s">
        <v>396</v>
      </c>
      <c r="E153" s="32" t="s">
        <v>549</v>
      </c>
      <c r="F153" s="35">
        <f t="shared" si="1"/>
        <v>3755.3</v>
      </c>
      <c r="G153" s="35">
        <v>1092.3</v>
      </c>
      <c r="H153" s="42">
        <v>2663</v>
      </c>
      <c r="I153" s="35"/>
      <c r="J153" s="35"/>
      <c r="K153" s="93"/>
    </row>
    <row r="154" spans="2:11" ht="12.75">
      <c r="B154" s="51" t="s">
        <v>592</v>
      </c>
      <c r="C154" s="32" t="s">
        <v>126</v>
      </c>
      <c r="D154" s="32" t="s">
        <v>593</v>
      </c>
      <c r="E154" s="32"/>
      <c r="F154" s="35">
        <f t="shared" si="1"/>
        <v>478.2</v>
      </c>
      <c r="G154" s="35">
        <f>G155</f>
        <v>452.5</v>
      </c>
      <c r="H154" s="35">
        <f>H155</f>
        <v>25.7</v>
      </c>
      <c r="I154" s="35"/>
      <c r="J154" s="35"/>
      <c r="K154" s="93"/>
    </row>
    <row r="155" spans="2:11" ht="12.75">
      <c r="B155" s="41" t="s">
        <v>500</v>
      </c>
      <c r="C155" s="32" t="s">
        <v>126</v>
      </c>
      <c r="D155" s="32" t="s">
        <v>593</v>
      </c>
      <c r="E155" s="32" t="s">
        <v>549</v>
      </c>
      <c r="F155" s="35">
        <f t="shared" si="1"/>
        <v>478.2</v>
      </c>
      <c r="G155" s="35">
        <v>452.5</v>
      </c>
      <c r="H155" s="35">
        <v>25.7</v>
      </c>
      <c r="I155" s="35"/>
      <c r="J155" s="35"/>
      <c r="K155" s="93"/>
    </row>
    <row r="156" spans="2:11" ht="12.75">
      <c r="B156" s="41" t="s">
        <v>178</v>
      </c>
      <c r="C156" s="32" t="s">
        <v>127</v>
      </c>
      <c r="D156" s="32"/>
      <c r="E156" s="32"/>
      <c r="F156" s="35">
        <f t="shared" si="1"/>
        <v>2040</v>
      </c>
      <c r="G156" s="35"/>
      <c r="H156" s="35">
        <f>H157</f>
        <v>2040</v>
      </c>
      <c r="I156" s="35"/>
      <c r="J156" s="35"/>
      <c r="K156" s="93"/>
    </row>
    <row r="157" spans="2:11" ht="12.75">
      <c r="B157" s="41" t="s">
        <v>84</v>
      </c>
      <c r="C157" s="32" t="s">
        <v>127</v>
      </c>
      <c r="D157" s="32" t="s">
        <v>128</v>
      </c>
      <c r="E157" s="32"/>
      <c r="F157" s="35">
        <f t="shared" si="1"/>
        <v>2040</v>
      </c>
      <c r="G157" s="35"/>
      <c r="H157" s="35">
        <f>H158</f>
        <v>2040</v>
      </c>
      <c r="I157" s="35"/>
      <c r="J157" s="35"/>
      <c r="K157" s="93"/>
    </row>
    <row r="158" spans="2:11" ht="12.75">
      <c r="B158" s="41" t="s">
        <v>511</v>
      </c>
      <c r="C158" s="32" t="s">
        <v>127</v>
      </c>
      <c r="D158" s="32" t="s">
        <v>128</v>
      </c>
      <c r="E158" s="32" t="s">
        <v>551</v>
      </c>
      <c r="F158" s="35">
        <f aca="true" t="shared" si="2" ref="F158:F233">H158+I158+J158+G158</f>
        <v>2040</v>
      </c>
      <c r="G158" s="35"/>
      <c r="H158" s="35">
        <v>2040</v>
      </c>
      <c r="I158" s="35"/>
      <c r="J158" s="35"/>
      <c r="K158" s="93"/>
    </row>
    <row r="159" spans="2:11" ht="12.75">
      <c r="B159" s="41" t="s">
        <v>179</v>
      </c>
      <c r="C159" s="68" t="s">
        <v>129</v>
      </c>
      <c r="D159" s="32"/>
      <c r="E159" s="32"/>
      <c r="F159" s="35">
        <f t="shared" si="2"/>
        <v>102</v>
      </c>
      <c r="G159" s="35"/>
      <c r="H159" s="35">
        <f>H160</f>
        <v>102</v>
      </c>
      <c r="I159" s="35"/>
      <c r="J159" s="35"/>
      <c r="K159" s="93"/>
    </row>
    <row r="160" spans="2:11" ht="12.75">
      <c r="B160" s="41" t="s">
        <v>45</v>
      </c>
      <c r="C160" s="68" t="s">
        <v>129</v>
      </c>
      <c r="D160" s="32" t="s">
        <v>46</v>
      </c>
      <c r="E160" s="32"/>
      <c r="F160" s="35">
        <f t="shared" si="2"/>
        <v>102</v>
      </c>
      <c r="G160" s="35"/>
      <c r="H160" s="35">
        <f>H161</f>
        <v>102</v>
      </c>
      <c r="I160" s="35"/>
      <c r="J160" s="35"/>
      <c r="K160" s="93"/>
    </row>
    <row r="161" spans="2:11" ht="12.75">
      <c r="B161" s="41" t="s">
        <v>505</v>
      </c>
      <c r="C161" s="68" t="s">
        <v>129</v>
      </c>
      <c r="D161" s="32">
        <v>600</v>
      </c>
      <c r="E161" s="32" t="s">
        <v>552</v>
      </c>
      <c r="F161" s="35">
        <f t="shared" si="2"/>
        <v>102</v>
      </c>
      <c r="G161" s="35"/>
      <c r="H161" s="35">
        <v>102</v>
      </c>
      <c r="I161" s="35"/>
      <c r="J161" s="35"/>
      <c r="K161" s="93"/>
    </row>
    <row r="162" spans="2:11" ht="12.75">
      <c r="B162" s="41" t="s">
        <v>189</v>
      </c>
      <c r="C162" s="32" t="s">
        <v>145</v>
      </c>
      <c r="D162" s="32"/>
      <c r="E162" s="32"/>
      <c r="F162" s="35">
        <f t="shared" si="2"/>
        <v>1280.6</v>
      </c>
      <c r="G162" s="35"/>
      <c r="H162" s="35">
        <f>H163</f>
        <v>1280.6</v>
      </c>
      <c r="I162" s="35"/>
      <c r="J162" s="35"/>
      <c r="K162" s="93"/>
    </row>
    <row r="163" spans="2:11" ht="12.75">
      <c r="B163" s="56" t="s">
        <v>437</v>
      </c>
      <c r="C163" s="32" t="s">
        <v>145</v>
      </c>
      <c r="D163" s="32" t="s">
        <v>38</v>
      </c>
      <c r="E163" s="32"/>
      <c r="F163" s="35">
        <f t="shared" si="2"/>
        <v>1280.6</v>
      </c>
      <c r="G163" s="35"/>
      <c r="H163" s="35">
        <f>H164</f>
        <v>1280.6</v>
      </c>
      <c r="I163" s="35"/>
      <c r="J163" s="35"/>
      <c r="K163" s="93"/>
    </row>
    <row r="164" spans="2:11" ht="12.75">
      <c r="B164" s="41" t="s">
        <v>524</v>
      </c>
      <c r="C164" s="32" t="s">
        <v>145</v>
      </c>
      <c r="D164" s="32" t="s">
        <v>38</v>
      </c>
      <c r="E164" s="32" t="s">
        <v>523</v>
      </c>
      <c r="F164" s="35">
        <f t="shared" si="2"/>
        <v>1280.6</v>
      </c>
      <c r="G164" s="35"/>
      <c r="H164" s="35">
        <v>1280.6</v>
      </c>
      <c r="I164" s="35"/>
      <c r="J164" s="35"/>
      <c r="K164" s="93"/>
    </row>
    <row r="165" spans="2:11" ht="12.75">
      <c r="B165" s="41" t="s">
        <v>187</v>
      </c>
      <c r="C165" s="32" t="s">
        <v>426</v>
      </c>
      <c r="D165" s="32"/>
      <c r="E165" s="32"/>
      <c r="F165" s="35">
        <f t="shared" si="2"/>
        <v>10.4</v>
      </c>
      <c r="G165" s="35"/>
      <c r="H165" s="35">
        <f>H166</f>
        <v>10.4</v>
      </c>
      <c r="I165" s="35"/>
      <c r="J165" s="35"/>
      <c r="K165" s="93"/>
    </row>
    <row r="166" spans="2:11" ht="12.75">
      <c r="B166" s="55" t="s">
        <v>142</v>
      </c>
      <c r="C166" s="32" t="s">
        <v>426</v>
      </c>
      <c r="D166" s="32" t="s">
        <v>143</v>
      </c>
      <c r="E166" s="32"/>
      <c r="F166" s="35">
        <f t="shared" si="2"/>
        <v>10.4</v>
      </c>
      <c r="G166" s="35"/>
      <c r="H166" s="35">
        <f>H167</f>
        <v>10.4</v>
      </c>
      <c r="I166" s="35"/>
      <c r="J166" s="35"/>
      <c r="K166" s="93"/>
    </row>
    <row r="167" spans="2:11" ht="12.75">
      <c r="B167" s="41" t="s">
        <v>232</v>
      </c>
      <c r="C167" s="32" t="s">
        <v>426</v>
      </c>
      <c r="D167" s="32" t="s">
        <v>143</v>
      </c>
      <c r="E167" s="32" t="s">
        <v>231</v>
      </c>
      <c r="F167" s="35">
        <f t="shared" si="2"/>
        <v>10.4</v>
      </c>
      <c r="G167" s="35"/>
      <c r="H167" s="35">
        <v>10.4</v>
      </c>
      <c r="I167" s="35"/>
      <c r="J167" s="35"/>
      <c r="K167" s="93"/>
    </row>
    <row r="168" spans="2:11" ht="12.75">
      <c r="B168" s="41" t="s">
        <v>298</v>
      </c>
      <c r="C168" s="32" t="s">
        <v>297</v>
      </c>
      <c r="D168" s="32"/>
      <c r="E168" s="32"/>
      <c r="F168" s="35">
        <f t="shared" si="2"/>
        <v>60</v>
      </c>
      <c r="G168" s="35"/>
      <c r="H168" s="35">
        <f>H169</f>
        <v>60</v>
      </c>
      <c r="I168" s="35"/>
      <c r="J168" s="35"/>
      <c r="K168" s="93"/>
    </row>
    <row r="169" spans="2:11" ht="12.75">
      <c r="B169" s="41" t="s">
        <v>45</v>
      </c>
      <c r="C169" s="32" t="s">
        <v>297</v>
      </c>
      <c r="D169" s="32" t="s">
        <v>46</v>
      </c>
      <c r="E169" s="32"/>
      <c r="F169" s="35">
        <f t="shared" si="2"/>
        <v>60</v>
      </c>
      <c r="G169" s="35"/>
      <c r="H169" s="35">
        <f>H170</f>
        <v>60</v>
      </c>
      <c r="I169" s="35"/>
      <c r="J169" s="35"/>
      <c r="K169" s="93"/>
    </row>
    <row r="170" spans="2:11" ht="12.75">
      <c r="B170" s="41" t="s">
        <v>497</v>
      </c>
      <c r="C170" s="32" t="s">
        <v>297</v>
      </c>
      <c r="D170" s="32" t="s">
        <v>46</v>
      </c>
      <c r="E170" s="32" t="s">
        <v>545</v>
      </c>
      <c r="F170" s="35">
        <f t="shared" si="2"/>
        <v>60</v>
      </c>
      <c r="G170" s="35"/>
      <c r="H170" s="35">
        <v>60</v>
      </c>
      <c r="I170" s="35"/>
      <c r="J170" s="35"/>
      <c r="K170" s="93"/>
    </row>
    <row r="171" spans="2:11" ht="25.5">
      <c r="B171" s="315" t="s">
        <v>225</v>
      </c>
      <c r="C171" s="312" t="s">
        <v>226</v>
      </c>
      <c r="D171" s="314"/>
      <c r="E171" s="32"/>
      <c r="F171" s="35">
        <f>H171+I171+J171+G171+K171</f>
        <v>1042.5</v>
      </c>
      <c r="G171" s="35"/>
      <c r="H171" s="35"/>
      <c r="I171" s="35"/>
      <c r="J171" s="35"/>
      <c r="K171" s="93">
        <f>K172</f>
        <v>1042.5</v>
      </c>
    </row>
    <row r="172" spans="2:11" ht="12.75">
      <c r="B172" s="51" t="s">
        <v>597</v>
      </c>
      <c r="C172" s="312" t="s">
        <v>226</v>
      </c>
      <c r="D172" s="63">
        <v>800</v>
      </c>
      <c r="E172" s="32"/>
      <c r="F172" s="35">
        <f>H172+I172+J172+G172+K172</f>
        <v>1042.5</v>
      </c>
      <c r="G172" s="35"/>
      <c r="H172" s="35"/>
      <c r="I172" s="35"/>
      <c r="J172" s="35"/>
      <c r="K172" s="93">
        <f>K173</f>
        <v>1042.5</v>
      </c>
    </row>
    <row r="173" spans="2:11" ht="12.75">
      <c r="B173" s="41" t="s">
        <v>406</v>
      </c>
      <c r="C173" s="312" t="s">
        <v>226</v>
      </c>
      <c r="D173" s="63">
        <v>800</v>
      </c>
      <c r="E173" s="32" t="s">
        <v>405</v>
      </c>
      <c r="F173" s="35">
        <f>H173+I173+J173+G173+K173</f>
        <v>1042.5</v>
      </c>
      <c r="G173" s="35"/>
      <c r="H173" s="35"/>
      <c r="I173" s="35"/>
      <c r="J173" s="35"/>
      <c r="K173" s="93">
        <v>1042.5</v>
      </c>
    </row>
    <row r="174" spans="2:11" ht="12.75">
      <c r="B174" s="256" t="s">
        <v>408</v>
      </c>
      <c r="C174" s="32" t="s">
        <v>407</v>
      </c>
      <c r="D174" s="32"/>
      <c r="E174" s="32"/>
      <c r="F174" s="35">
        <f t="shared" si="2"/>
        <v>670.7</v>
      </c>
      <c r="G174" s="35"/>
      <c r="H174" s="35">
        <f>H175</f>
        <v>185.1</v>
      </c>
      <c r="I174" s="35">
        <f>I175</f>
        <v>485.6</v>
      </c>
      <c r="J174" s="35"/>
      <c r="K174" s="93"/>
    </row>
    <row r="175" spans="2:11" ht="12.75">
      <c r="B175" s="45" t="s">
        <v>597</v>
      </c>
      <c r="C175" s="32" t="s">
        <v>407</v>
      </c>
      <c r="D175" s="116">
        <v>800</v>
      </c>
      <c r="E175" s="32"/>
      <c r="F175" s="35">
        <f t="shared" si="2"/>
        <v>670.7</v>
      </c>
      <c r="G175" s="35"/>
      <c r="H175" s="35">
        <f>H176</f>
        <v>185.1</v>
      </c>
      <c r="I175" s="35">
        <f>I176</f>
        <v>485.6</v>
      </c>
      <c r="J175" s="35"/>
      <c r="K175" s="93"/>
    </row>
    <row r="176" spans="2:11" ht="12.75">
      <c r="B176" s="41" t="s">
        <v>406</v>
      </c>
      <c r="C176" s="32" t="s">
        <v>407</v>
      </c>
      <c r="D176" s="116">
        <v>800</v>
      </c>
      <c r="E176" s="32" t="s">
        <v>405</v>
      </c>
      <c r="F176" s="35">
        <f t="shared" si="2"/>
        <v>670.7</v>
      </c>
      <c r="G176" s="35"/>
      <c r="H176" s="35">
        <v>185.1</v>
      </c>
      <c r="I176" s="35">
        <v>485.6</v>
      </c>
      <c r="J176" s="35"/>
      <c r="K176" s="93"/>
    </row>
    <row r="177" spans="2:11" s="40" customFormat="1" ht="12.75">
      <c r="B177" s="101" t="s">
        <v>610</v>
      </c>
      <c r="C177" s="31" t="s">
        <v>611</v>
      </c>
      <c r="D177" s="31"/>
      <c r="E177" s="31"/>
      <c r="F177" s="33">
        <f t="shared" si="2"/>
        <v>54</v>
      </c>
      <c r="G177" s="33"/>
      <c r="H177" s="33">
        <f>H178</f>
        <v>54</v>
      </c>
      <c r="I177" s="33"/>
      <c r="J177" s="33"/>
      <c r="K177" s="125"/>
    </row>
    <row r="178" spans="2:11" ht="12.75">
      <c r="B178" s="41" t="s">
        <v>26</v>
      </c>
      <c r="C178" s="32" t="s">
        <v>27</v>
      </c>
      <c r="D178" s="32"/>
      <c r="E178" s="32"/>
      <c r="F178" s="35">
        <f t="shared" si="2"/>
        <v>54</v>
      </c>
      <c r="G178" s="35"/>
      <c r="H178" s="35">
        <f>H179</f>
        <v>54</v>
      </c>
      <c r="I178" s="35"/>
      <c r="J178" s="35"/>
      <c r="K178" s="93"/>
    </row>
    <row r="179" spans="2:11" ht="15.75" customHeight="1">
      <c r="B179" s="41" t="s">
        <v>28</v>
      </c>
      <c r="C179" s="32" t="s">
        <v>29</v>
      </c>
      <c r="D179" s="31"/>
      <c r="E179" s="32"/>
      <c r="F179" s="35">
        <f t="shared" si="2"/>
        <v>54</v>
      </c>
      <c r="G179" s="35"/>
      <c r="H179" s="35">
        <f>H180</f>
        <v>54</v>
      </c>
      <c r="I179" s="35"/>
      <c r="J179" s="35"/>
      <c r="K179" s="93"/>
    </row>
    <row r="180" spans="2:11" ht="12.75">
      <c r="B180" s="51" t="s">
        <v>592</v>
      </c>
      <c r="C180" s="32" t="s">
        <v>29</v>
      </c>
      <c r="D180" s="32" t="s">
        <v>593</v>
      </c>
      <c r="E180" s="32"/>
      <c r="F180" s="35">
        <f t="shared" si="2"/>
        <v>54</v>
      </c>
      <c r="G180" s="35"/>
      <c r="H180" s="35">
        <f>H181</f>
        <v>54</v>
      </c>
      <c r="I180" s="35"/>
      <c r="J180" s="35"/>
      <c r="K180" s="93"/>
    </row>
    <row r="181" spans="2:11" ht="12.75">
      <c r="B181" s="51" t="s">
        <v>492</v>
      </c>
      <c r="C181" s="32" t="s">
        <v>29</v>
      </c>
      <c r="D181" s="32" t="s">
        <v>593</v>
      </c>
      <c r="E181" s="32" t="s">
        <v>513</v>
      </c>
      <c r="F181" s="35">
        <f t="shared" si="2"/>
        <v>54</v>
      </c>
      <c r="G181" s="35"/>
      <c r="H181" s="35">
        <v>54</v>
      </c>
      <c r="I181" s="35"/>
      <c r="J181" s="35"/>
      <c r="K181" s="93"/>
    </row>
    <row r="182" spans="2:11" ht="12.75">
      <c r="B182" s="61" t="s">
        <v>30</v>
      </c>
      <c r="C182" s="102" t="s">
        <v>31</v>
      </c>
      <c r="D182" s="31"/>
      <c r="E182" s="31"/>
      <c r="F182" s="33">
        <f t="shared" si="2"/>
        <v>689.8</v>
      </c>
      <c r="G182" s="33"/>
      <c r="H182" s="33">
        <f>H183+H189+H196+H202</f>
        <v>689.8</v>
      </c>
      <c r="I182" s="33"/>
      <c r="J182" s="33"/>
      <c r="K182" s="93"/>
    </row>
    <row r="183" spans="2:11" ht="12.75">
      <c r="B183" s="41" t="s">
        <v>32</v>
      </c>
      <c r="C183" s="54" t="s">
        <v>33</v>
      </c>
      <c r="D183" s="32"/>
      <c r="E183" s="32"/>
      <c r="F183" s="35">
        <f t="shared" si="2"/>
        <v>28</v>
      </c>
      <c r="G183" s="35"/>
      <c r="H183" s="35">
        <f>H184</f>
        <v>28</v>
      </c>
      <c r="I183" s="35"/>
      <c r="J183" s="35"/>
      <c r="K183" s="93"/>
    </row>
    <row r="184" spans="2:11" ht="25.5">
      <c r="B184" s="41" t="s">
        <v>34</v>
      </c>
      <c r="C184" s="54" t="s">
        <v>35</v>
      </c>
      <c r="D184" s="32"/>
      <c r="E184" s="32"/>
      <c r="F184" s="35">
        <f t="shared" si="2"/>
        <v>28</v>
      </c>
      <c r="G184" s="35"/>
      <c r="H184" s="35">
        <f>H185+H187</f>
        <v>28</v>
      </c>
      <c r="I184" s="35"/>
      <c r="J184" s="35"/>
      <c r="K184" s="93"/>
    </row>
    <row r="185" spans="2:11" ht="12.75">
      <c r="B185" s="51" t="s">
        <v>592</v>
      </c>
      <c r="C185" s="54" t="s">
        <v>35</v>
      </c>
      <c r="D185" s="32" t="s">
        <v>593</v>
      </c>
      <c r="E185" s="32"/>
      <c r="F185" s="35">
        <f t="shared" si="2"/>
        <v>1.5</v>
      </c>
      <c r="G185" s="35"/>
      <c r="H185" s="35">
        <f>H186</f>
        <v>1.5</v>
      </c>
      <c r="I185" s="35"/>
      <c r="J185" s="35"/>
      <c r="K185" s="93"/>
    </row>
    <row r="186" spans="2:11" ht="12.75">
      <c r="B186" s="51" t="s">
        <v>492</v>
      </c>
      <c r="C186" s="54" t="s">
        <v>35</v>
      </c>
      <c r="D186" s="32" t="s">
        <v>593</v>
      </c>
      <c r="E186" s="32" t="s">
        <v>513</v>
      </c>
      <c r="F186" s="35">
        <f t="shared" si="2"/>
        <v>1.5</v>
      </c>
      <c r="G186" s="35"/>
      <c r="H186" s="35">
        <v>1.5</v>
      </c>
      <c r="I186" s="35"/>
      <c r="J186" s="35"/>
      <c r="K186" s="93"/>
    </row>
    <row r="187" spans="2:11" s="40" customFormat="1" ht="12.75">
      <c r="B187" s="41" t="s">
        <v>45</v>
      </c>
      <c r="C187" s="54" t="s">
        <v>35</v>
      </c>
      <c r="D187" s="32">
        <v>600</v>
      </c>
      <c r="E187" s="32"/>
      <c r="F187" s="35">
        <f t="shared" si="2"/>
        <v>26.5</v>
      </c>
      <c r="G187" s="35"/>
      <c r="H187" s="35">
        <f>H188</f>
        <v>26.5</v>
      </c>
      <c r="I187" s="33"/>
      <c r="J187" s="33"/>
      <c r="K187" s="125"/>
    </row>
    <row r="188" spans="2:11" s="40" customFormat="1" ht="12.75">
      <c r="B188" s="41" t="s">
        <v>497</v>
      </c>
      <c r="C188" s="54" t="s">
        <v>35</v>
      </c>
      <c r="D188" s="32">
        <v>600</v>
      </c>
      <c r="E188" s="32" t="s">
        <v>545</v>
      </c>
      <c r="F188" s="35">
        <f t="shared" si="2"/>
        <v>26.5</v>
      </c>
      <c r="G188" s="35"/>
      <c r="H188" s="35">
        <v>26.5</v>
      </c>
      <c r="I188" s="33"/>
      <c r="J188" s="33"/>
      <c r="K188" s="125"/>
    </row>
    <row r="189" spans="2:11" ht="12.75">
      <c r="B189" s="41" t="s">
        <v>56</v>
      </c>
      <c r="C189" s="52" t="s">
        <v>57</v>
      </c>
      <c r="D189" s="32"/>
      <c r="E189" s="32"/>
      <c r="F189" s="35">
        <f t="shared" si="2"/>
        <v>33</v>
      </c>
      <c r="G189" s="35"/>
      <c r="H189" s="35">
        <f>H190</f>
        <v>33</v>
      </c>
      <c r="I189" s="35"/>
      <c r="J189" s="35"/>
      <c r="K189" s="93"/>
    </row>
    <row r="190" spans="2:11" ht="12.75">
      <c r="B190" s="41" t="s">
        <v>58</v>
      </c>
      <c r="C190" s="54" t="s">
        <v>59</v>
      </c>
      <c r="D190" s="32"/>
      <c r="E190" s="32"/>
      <c r="F190" s="35">
        <f t="shared" si="2"/>
        <v>33</v>
      </c>
      <c r="G190" s="35"/>
      <c r="H190" s="35">
        <f>H193+H191</f>
        <v>33</v>
      </c>
      <c r="I190" s="35"/>
      <c r="J190" s="35"/>
      <c r="K190" s="93"/>
    </row>
    <row r="191" spans="2:11" ht="12.75">
      <c r="B191" s="51" t="s">
        <v>592</v>
      </c>
      <c r="C191" s="54" t="s">
        <v>59</v>
      </c>
      <c r="D191" s="32" t="s">
        <v>593</v>
      </c>
      <c r="E191" s="32"/>
      <c r="F191" s="35">
        <f t="shared" si="2"/>
        <v>3</v>
      </c>
      <c r="G191" s="35"/>
      <c r="H191" s="35">
        <f>H192</f>
        <v>3</v>
      </c>
      <c r="I191" s="35"/>
      <c r="J191" s="35"/>
      <c r="K191" s="93"/>
    </row>
    <row r="192" spans="2:11" ht="12.75">
      <c r="B192" s="51" t="s">
        <v>492</v>
      </c>
      <c r="C192" s="54" t="s">
        <v>59</v>
      </c>
      <c r="D192" s="32" t="s">
        <v>593</v>
      </c>
      <c r="E192" s="32" t="s">
        <v>513</v>
      </c>
      <c r="F192" s="35">
        <f t="shared" si="2"/>
        <v>3</v>
      </c>
      <c r="G192" s="35"/>
      <c r="H192" s="35">
        <v>3</v>
      </c>
      <c r="I192" s="35"/>
      <c r="J192" s="35"/>
      <c r="K192" s="93"/>
    </row>
    <row r="193" spans="2:11" ht="12.75">
      <c r="B193" s="41" t="s">
        <v>45</v>
      </c>
      <c r="C193" s="54" t="s">
        <v>59</v>
      </c>
      <c r="D193" s="32" t="s">
        <v>46</v>
      </c>
      <c r="E193" s="32"/>
      <c r="F193" s="35">
        <f t="shared" si="2"/>
        <v>30</v>
      </c>
      <c r="G193" s="35"/>
      <c r="H193" s="35">
        <f>H194+H195</f>
        <v>30</v>
      </c>
      <c r="I193" s="35"/>
      <c r="J193" s="35"/>
      <c r="K193" s="93"/>
    </row>
    <row r="194" spans="2:11" ht="12.75">
      <c r="B194" s="41" t="s">
        <v>496</v>
      </c>
      <c r="C194" s="54" t="s">
        <v>59</v>
      </c>
      <c r="D194" s="32">
        <v>600</v>
      </c>
      <c r="E194" s="32" t="s">
        <v>544</v>
      </c>
      <c r="F194" s="35">
        <f t="shared" si="2"/>
        <v>10</v>
      </c>
      <c r="G194" s="35"/>
      <c r="H194" s="35">
        <v>10</v>
      </c>
      <c r="I194" s="35"/>
      <c r="J194" s="35"/>
      <c r="K194" s="93"/>
    </row>
    <row r="195" spans="2:11" s="40" customFormat="1" ht="12.75">
      <c r="B195" s="41" t="s">
        <v>497</v>
      </c>
      <c r="C195" s="54" t="s">
        <v>59</v>
      </c>
      <c r="D195" s="32" t="s">
        <v>46</v>
      </c>
      <c r="E195" s="32" t="s">
        <v>545</v>
      </c>
      <c r="F195" s="35">
        <f t="shared" si="2"/>
        <v>20</v>
      </c>
      <c r="G195" s="35"/>
      <c r="H195" s="35">
        <v>20</v>
      </c>
      <c r="I195" s="33"/>
      <c r="J195" s="33"/>
      <c r="K195" s="125"/>
    </row>
    <row r="196" spans="2:11" s="40" customFormat="1" ht="12.75">
      <c r="B196" s="41" t="s">
        <v>64</v>
      </c>
      <c r="C196" s="54" t="s">
        <v>65</v>
      </c>
      <c r="D196" s="32"/>
      <c r="E196" s="32"/>
      <c r="F196" s="35">
        <f t="shared" si="2"/>
        <v>68</v>
      </c>
      <c r="G196" s="35"/>
      <c r="H196" s="35">
        <f>H197</f>
        <v>68</v>
      </c>
      <c r="I196" s="33"/>
      <c r="J196" s="33"/>
      <c r="K196" s="125"/>
    </row>
    <row r="197" spans="2:11" s="40" customFormat="1" ht="12.75">
      <c r="B197" s="41" t="s">
        <v>66</v>
      </c>
      <c r="C197" s="54" t="s">
        <v>67</v>
      </c>
      <c r="D197" s="32"/>
      <c r="E197" s="32"/>
      <c r="F197" s="35">
        <f t="shared" si="2"/>
        <v>68</v>
      </c>
      <c r="G197" s="35"/>
      <c r="H197" s="35">
        <f>H200+H198</f>
        <v>68</v>
      </c>
      <c r="I197" s="33"/>
      <c r="J197" s="33"/>
      <c r="K197" s="125"/>
    </row>
    <row r="198" spans="2:11" s="40" customFormat="1" ht="12.75">
      <c r="B198" s="51" t="s">
        <v>592</v>
      </c>
      <c r="C198" s="54" t="s">
        <v>67</v>
      </c>
      <c r="D198" s="32" t="s">
        <v>593</v>
      </c>
      <c r="E198" s="32"/>
      <c r="F198" s="35">
        <f t="shared" si="2"/>
        <v>1</v>
      </c>
      <c r="G198" s="35"/>
      <c r="H198" s="35">
        <f>H199</f>
        <v>1</v>
      </c>
      <c r="I198" s="33"/>
      <c r="J198" s="33"/>
      <c r="K198" s="125"/>
    </row>
    <row r="199" spans="2:11" s="40" customFormat="1" ht="12.75">
      <c r="B199" s="51" t="s">
        <v>492</v>
      </c>
      <c r="C199" s="54" t="s">
        <v>67</v>
      </c>
      <c r="D199" s="32" t="s">
        <v>593</v>
      </c>
      <c r="E199" s="32" t="s">
        <v>513</v>
      </c>
      <c r="F199" s="35">
        <f t="shared" si="2"/>
        <v>1</v>
      </c>
      <c r="G199" s="35"/>
      <c r="H199" s="35">
        <v>1</v>
      </c>
      <c r="I199" s="33"/>
      <c r="J199" s="33"/>
      <c r="K199" s="125"/>
    </row>
    <row r="200" spans="2:11" s="40" customFormat="1" ht="12.75">
      <c r="B200" s="41" t="s">
        <v>45</v>
      </c>
      <c r="C200" s="54" t="s">
        <v>67</v>
      </c>
      <c r="D200" s="32" t="s">
        <v>46</v>
      </c>
      <c r="E200" s="32"/>
      <c r="F200" s="35">
        <f t="shared" si="2"/>
        <v>67</v>
      </c>
      <c r="G200" s="35"/>
      <c r="H200" s="35">
        <f>H201</f>
        <v>67</v>
      </c>
      <c r="I200" s="33"/>
      <c r="J200" s="33"/>
      <c r="K200" s="125"/>
    </row>
    <row r="201" spans="2:11" s="40" customFormat="1" ht="12.75">
      <c r="B201" s="41" t="s">
        <v>497</v>
      </c>
      <c r="C201" s="54" t="s">
        <v>67</v>
      </c>
      <c r="D201" s="32" t="s">
        <v>46</v>
      </c>
      <c r="E201" s="32" t="s">
        <v>545</v>
      </c>
      <c r="F201" s="35">
        <f t="shared" si="2"/>
        <v>67</v>
      </c>
      <c r="G201" s="35"/>
      <c r="H201" s="35">
        <v>67</v>
      </c>
      <c r="I201" s="33"/>
      <c r="J201" s="33"/>
      <c r="K201" s="125"/>
    </row>
    <row r="202" spans="2:11" s="40" customFormat="1" ht="25.5">
      <c r="B202" s="41" t="s">
        <v>68</v>
      </c>
      <c r="C202" s="54" t="s">
        <v>69</v>
      </c>
      <c r="D202" s="32"/>
      <c r="E202" s="32"/>
      <c r="F202" s="35">
        <f t="shared" si="2"/>
        <v>560.8</v>
      </c>
      <c r="G202" s="35"/>
      <c r="H202" s="35">
        <f>H203</f>
        <v>560.8</v>
      </c>
      <c r="I202" s="33"/>
      <c r="J202" s="33"/>
      <c r="K202" s="125"/>
    </row>
    <row r="203" spans="2:11" s="40" customFormat="1" ht="25.5">
      <c r="B203" s="41" t="s">
        <v>81</v>
      </c>
      <c r="C203" s="54" t="s">
        <v>82</v>
      </c>
      <c r="D203" s="32"/>
      <c r="E203" s="32"/>
      <c r="F203" s="35">
        <f t="shared" si="2"/>
        <v>560.8</v>
      </c>
      <c r="G203" s="35"/>
      <c r="H203" s="35">
        <f>H204</f>
        <v>560.8</v>
      </c>
      <c r="I203" s="33"/>
      <c r="J203" s="33"/>
      <c r="K203" s="125"/>
    </row>
    <row r="204" spans="2:11" s="40" customFormat="1" ht="12.75">
      <c r="B204" s="41" t="s">
        <v>45</v>
      </c>
      <c r="C204" s="54" t="s">
        <v>82</v>
      </c>
      <c r="D204" s="32" t="s">
        <v>46</v>
      </c>
      <c r="E204" s="32"/>
      <c r="F204" s="35">
        <f t="shared" si="2"/>
        <v>560.8</v>
      </c>
      <c r="G204" s="35"/>
      <c r="H204" s="35">
        <f>H205</f>
        <v>560.8</v>
      </c>
      <c r="I204" s="33"/>
      <c r="J204" s="33"/>
      <c r="K204" s="125"/>
    </row>
    <row r="205" spans="2:11" s="40" customFormat="1" ht="12.75">
      <c r="B205" s="41" t="s">
        <v>497</v>
      </c>
      <c r="C205" s="54" t="s">
        <v>82</v>
      </c>
      <c r="D205" s="32" t="s">
        <v>46</v>
      </c>
      <c r="E205" s="32" t="s">
        <v>545</v>
      </c>
      <c r="F205" s="35">
        <f t="shared" si="2"/>
        <v>560.8</v>
      </c>
      <c r="G205" s="35"/>
      <c r="H205" s="35">
        <v>560.8</v>
      </c>
      <c r="I205" s="33"/>
      <c r="J205" s="33"/>
      <c r="K205" s="125"/>
    </row>
    <row r="206" spans="2:11" s="40" customFormat="1" ht="12.75">
      <c r="B206" s="61" t="s">
        <v>85</v>
      </c>
      <c r="C206" s="103" t="s">
        <v>86</v>
      </c>
      <c r="D206" s="31"/>
      <c r="E206" s="31"/>
      <c r="F206" s="33">
        <f t="shared" si="2"/>
        <v>7</v>
      </c>
      <c r="G206" s="33"/>
      <c r="H206" s="33">
        <f>H207+H211</f>
        <v>7</v>
      </c>
      <c r="I206" s="33"/>
      <c r="J206" s="33"/>
      <c r="K206" s="125"/>
    </row>
    <row r="207" spans="2:11" s="40" customFormat="1" ht="25.5">
      <c r="B207" s="41" t="s">
        <v>87</v>
      </c>
      <c r="C207" s="68" t="s">
        <v>88</v>
      </c>
      <c r="D207" s="32"/>
      <c r="E207" s="32"/>
      <c r="F207" s="35">
        <f t="shared" si="2"/>
        <v>1</v>
      </c>
      <c r="G207" s="35"/>
      <c r="H207" s="35">
        <f>H208</f>
        <v>1</v>
      </c>
      <c r="I207" s="35"/>
      <c r="J207" s="35"/>
      <c r="K207" s="125"/>
    </row>
    <row r="208" spans="2:11" s="40" customFormat="1" ht="25.5">
      <c r="B208" s="41" t="s">
        <v>89</v>
      </c>
      <c r="C208" s="68" t="s">
        <v>90</v>
      </c>
      <c r="D208" s="32"/>
      <c r="E208" s="32"/>
      <c r="F208" s="35">
        <f t="shared" si="2"/>
        <v>1</v>
      </c>
      <c r="G208" s="35"/>
      <c r="H208" s="35">
        <f>H209</f>
        <v>1</v>
      </c>
      <c r="I208" s="35"/>
      <c r="J208" s="35"/>
      <c r="K208" s="125"/>
    </row>
    <row r="209" spans="2:11" s="40" customFormat="1" ht="12.75">
      <c r="B209" s="51" t="s">
        <v>592</v>
      </c>
      <c r="C209" s="68" t="s">
        <v>90</v>
      </c>
      <c r="D209" s="32" t="s">
        <v>593</v>
      </c>
      <c r="E209" s="32"/>
      <c r="F209" s="35">
        <f t="shared" si="2"/>
        <v>1</v>
      </c>
      <c r="G209" s="35"/>
      <c r="H209" s="35">
        <f>H210</f>
        <v>1</v>
      </c>
      <c r="I209" s="35"/>
      <c r="J209" s="35"/>
      <c r="K209" s="125"/>
    </row>
    <row r="210" spans="2:11" s="40" customFormat="1" ht="12.75">
      <c r="B210" s="41" t="s">
        <v>216</v>
      </c>
      <c r="C210" s="68" t="s">
        <v>90</v>
      </c>
      <c r="D210" s="32" t="s">
        <v>593</v>
      </c>
      <c r="E210" s="32" t="s">
        <v>546</v>
      </c>
      <c r="F210" s="35">
        <f t="shared" si="2"/>
        <v>1</v>
      </c>
      <c r="G210" s="35"/>
      <c r="H210" s="35">
        <v>1</v>
      </c>
      <c r="I210" s="35"/>
      <c r="J210" s="35"/>
      <c r="K210" s="125"/>
    </row>
    <row r="211" spans="2:11" s="40" customFormat="1" ht="12.75">
      <c r="B211" s="41" t="s">
        <v>91</v>
      </c>
      <c r="C211" s="68" t="s">
        <v>92</v>
      </c>
      <c r="D211" s="32"/>
      <c r="E211" s="32"/>
      <c r="F211" s="35">
        <f t="shared" si="2"/>
        <v>6</v>
      </c>
      <c r="G211" s="35"/>
      <c r="H211" s="35">
        <f>H212</f>
        <v>6</v>
      </c>
      <c r="I211" s="35"/>
      <c r="J211" s="35"/>
      <c r="K211" s="125"/>
    </row>
    <row r="212" spans="2:11" s="40" customFormat="1" ht="12.75">
      <c r="B212" s="41" t="s">
        <v>93</v>
      </c>
      <c r="C212" s="68" t="s">
        <v>94</v>
      </c>
      <c r="D212" s="32"/>
      <c r="E212" s="32"/>
      <c r="F212" s="35">
        <f t="shared" si="2"/>
        <v>6</v>
      </c>
      <c r="G212" s="35"/>
      <c r="H212" s="35">
        <f>H213</f>
        <v>6</v>
      </c>
      <c r="I212" s="35"/>
      <c r="J212" s="35"/>
      <c r="K212" s="125"/>
    </row>
    <row r="213" spans="2:11" s="40" customFormat="1" ht="12.75">
      <c r="B213" s="51" t="s">
        <v>592</v>
      </c>
      <c r="C213" s="68" t="s">
        <v>94</v>
      </c>
      <c r="D213" s="32" t="s">
        <v>593</v>
      </c>
      <c r="E213" s="32"/>
      <c r="F213" s="35">
        <f t="shared" si="2"/>
        <v>6</v>
      </c>
      <c r="G213" s="35"/>
      <c r="H213" s="35">
        <f>H214</f>
        <v>6</v>
      </c>
      <c r="I213" s="35"/>
      <c r="J213" s="35"/>
      <c r="K213" s="125"/>
    </row>
    <row r="214" spans="2:11" s="40" customFormat="1" ht="12.75">
      <c r="B214" s="41" t="s">
        <v>216</v>
      </c>
      <c r="C214" s="68" t="s">
        <v>94</v>
      </c>
      <c r="D214" s="32" t="s">
        <v>593</v>
      </c>
      <c r="E214" s="32" t="s">
        <v>546</v>
      </c>
      <c r="F214" s="35">
        <f t="shared" si="2"/>
        <v>6</v>
      </c>
      <c r="G214" s="35"/>
      <c r="H214" s="35">
        <v>6</v>
      </c>
      <c r="I214" s="35"/>
      <c r="J214" s="35"/>
      <c r="K214" s="125"/>
    </row>
    <row r="215" spans="2:11" s="40" customFormat="1" ht="12.75">
      <c r="B215" s="61" t="s">
        <v>423</v>
      </c>
      <c r="C215" s="103" t="s">
        <v>95</v>
      </c>
      <c r="D215" s="31"/>
      <c r="E215" s="31"/>
      <c r="F215" s="33">
        <f t="shared" si="2"/>
        <v>6</v>
      </c>
      <c r="G215" s="33"/>
      <c r="H215" s="33">
        <f>H216</f>
        <v>6</v>
      </c>
      <c r="I215" s="33"/>
      <c r="J215" s="33"/>
      <c r="K215" s="125"/>
    </row>
    <row r="216" spans="2:11" s="40" customFormat="1" ht="25.5">
      <c r="B216" s="41" t="s">
        <v>96</v>
      </c>
      <c r="C216" s="68" t="s">
        <v>97</v>
      </c>
      <c r="D216" s="32"/>
      <c r="E216" s="32"/>
      <c r="F216" s="35">
        <f t="shared" si="2"/>
        <v>6</v>
      </c>
      <c r="G216" s="35"/>
      <c r="H216" s="35">
        <f>H217</f>
        <v>6</v>
      </c>
      <c r="I216" s="35"/>
      <c r="J216" s="35"/>
      <c r="K216" s="125"/>
    </row>
    <row r="217" spans="2:11" s="40" customFormat="1" ht="25.5">
      <c r="B217" s="41" t="s">
        <v>98</v>
      </c>
      <c r="C217" s="69" t="s">
        <v>99</v>
      </c>
      <c r="D217" s="32"/>
      <c r="E217" s="32"/>
      <c r="F217" s="35">
        <f t="shared" si="2"/>
        <v>6</v>
      </c>
      <c r="G217" s="35"/>
      <c r="H217" s="35">
        <f>H218</f>
        <v>6</v>
      </c>
      <c r="I217" s="35"/>
      <c r="J217" s="35"/>
      <c r="K217" s="125"/>
    </row>
    <row r="218" spans="2:11" s="40" customFormat="1" ht="12.75">
      <c r="B218" s="51" t="s">
        <v>592</v>
      </c>
      <c r="C218" s="69" t="s">
        <v>99</v>
      </c>
      <c r="D218" s="32" t="s">
        <v>593</v>
      </c>
      <c r="E218" s="32"/>
      <c r="F218" s="35">
        <f t="shared" si="2"/>
        <v>6</v>
      </c>
      <c r="G218" s="35"/>
      <c r="H218" s="35">
        <f>H219</f>
        <v>6</v>
      </c>
      <c r="I218" s="35"/>
      <c r="J218" s="35"/>
      <c r="K218" s="125"/>
    </row>
    <row r="219" spans="2:11" s="40" customFormat="1" ht="12.75">
      <c r="B219" s="41" t="s">
        <v>216</v>
      </c>
      <c r="C219" s="69" t="s">
        <v>99</v>
      </c>
      <c r="D219" s="32" t="s">
        <v>593</v>
      </c>
      <c r="E219" s="32" t="s">
        <v>546</v>
      </c>
      <c r="F219" s="35">
        <f t="shared" si="2"/>
        <v>6</v>
      </c>
      <c r="G219" s="35"/>
      <c r="H219" s="35">
        <v>6</v>
      </c>
      <c r="I219" s="35"/>
      <c r="J219" s="35"/>
      <c r="K219" s="125"/>
    </row>
    <row r="220" spans="2:11" ht="12.75">
      <c r="B220" s="61" t="s">
        <v>503</v>
      </c>
      <c r="C220" s="103" t="s">
        <v>424</v>
      </c>
      <c r="D220" s="31"/>
      <c r="E220" s="31"/>
      <c r="F220" s="33">
        <f t="shared" si="2"/>
        <v>824.5</v>
      </c>
      <c r="G220" s="33"/>
      <c r="H220" s="33">
        <f>H221</f>
        <v>387.9</v>
      </c>
      <c r="I220" s="33">
        <f>I224</f>
        <v>266.5</v>
      </c>
      <c r="J220" s="33">
        <f>J227</f>
        <v>170.1</v>
      </c>
      <c r="K220" s="93"/>
    </row>
    <row r="221" spans="2:11" ht="25.5">
      <c r="B221" s="41" t="s">
        <v>467</v>
      </c>
      <c r="C221" s="68" t="s">
        <v>425</v>
      </c>
      <c r="D221" s="32"/>
      <c r="E221" s="32"/>
      <c r="F221" s="35">
        <f t="shared" si="2"/>
        <v>387.9</v>
      </c>
      <c r="G221" s="35"/>
      <c r="H221" s="35">
        <f>H222</f>
        <v>387.9</v>
      </c>
      <c r="I221" s="35"/>
      <c r="J221" s="35"/>
      <c r="K221" s="93"/>
    </row>
    <row r="222" spans="2:11" ht="12.75">
      <c r="B222" s="41" t="s">
        <v>84</v>
      </c>
      <c r="C222" s="68" t="s">
        <v>425</v>
      </c>
      <c r="D222" s="32" t="s">
        <v>128</v>
      </c>
      <c r="E222" s="32"/>
      <c r="F222" s="35">
        <f t="shared" si="2"/>
        <v>387.9</v>
      </c>
      <c r="G222" s="35"/>
      <c r="H222" s="35">
        <f>H223</f>
        <v>387.9</v>
      </c>
      <c r="I222" s="35"/>
      <c r="J222" s="35"/>
      <c r="K222" s="93"/>
    </row>
    <row r="223" spans="2:11" ht="12.75">
      <c r="B223" s="41" t="s">
        <v>505</v>
      </c>
      <c r="C223" s="68" t="s">
        <v>425</v>
      </c>
      <c r="D223" s="32" t="s">
        <v>128</v>
      </c>
      <c r="E223" s="32" t="s">
        <v>552</v>
      </c>
      <c r="F223" s="35">
        <f t="shared" si="2"/>
        <v>387.9</v>
      </c>
      <c r="G223" s="35"/>
      <c r="H223" s="35">
        <v>387.9</v>
      </c>
      <c r="I223" s="35"/>
      <c r="J223" s="35"/>
      <c r="K223" s="93"/>
    </row>
    <row r="224" spans="2:11" ht="25.5">
      <c r="B224" s="41" t="s">
        <v>466</v>
      </c>
      <c r="C224" s="85" t="s">
        <v>290</v>
      </c>
      <c r="D224" s="38"/>
      <c r="E224" s="32"/>
      <c r="F224" s="35">
        <f t="shared" si="2"/>
        <v>266.5</v>
      </c>
      <c r="G224" s="35"/>
      <c r="H224" s="35"/>
      <c r="I224" s="35">
        <f>I225</f>
        <v>266.5</v>
      </c>
      <c r="J224" s="35"/>
      <c r="K224" s="93"/>
    </row>
    <row r="225" spans="2:11" ht="12.75">
      <c r="B225" s="41" t="s">
        <v>84</v>
      </c>
      <c r="C225" s="85" t="s">
        <v>290</v>
      </c>
      <c r="D225" s="38" t="s">
        <v>128</v>
      </c>
      <c r="E225" s="32"/>
      <c r="F225" s="35">
        <f t="shared" si="2"/>
        <v>266.5</v>
      </c>
      <c r="G225" s="35"/>
      <c r="H225" s="35"/>
      <c r="I225" s="35">
        <f>I226</f>
        <v>266.5</v>
      </c>
      <c r="J225" s="35"/>
      <c r="K225" s="93"/>
    </row>
    <row r="226" spans="2:11" ht="12.75">
      <c r="B226" s="41" t="s">
        <v>505</v>
      </c>
      <c r="C226" s="85" t="s">
        <v>290</v>
      </c>
      <c r="D226" s="38" t="s">
        <v>128</v>
      </c>
      <c r="E226" s="32" t="s">
        <v>552</v>
      </c>
      <c r="F226" s="35">
        <f t="shared" si="2"/>
        <v>266.5</v>
      </c>
      <c r="G226" s="35"/>
      <c r="H226" s="35"/>
      <c r="I226" s="35">
        <v>266.5</v>
      </c>
      <c r="J226" s="35"/>
      <c r="K226" s="93"/>
    </row>
    <row r="227" spans="2:11" ht="25.5">
      <c r="B227" s="41" t="s">
        <v>465</v>
      </c>
      <c r="C227" s="85" t="s">
        <v>291</v>
      </c>
      <c r="D227" s="38"/>
      <c r="E227" s="32"/>
      <c r="F227" s="35">
        <f t="shared" si="2"/>
        <v>170.1</v>
      </c>
      <c r="G227" s="35"/>
      <c r="H227" s="35"/>
      <c r="I227" s="35"/>
      <c r="J227" s="35">
        <f>J228</f>
        <v>170.1</v>
      </c>
      <c r="K227" s="93"/>
    </row>
    <row r="228" spans="2:11" ht="12.75">
      <c r="B228" s="41" t="s">
        <v>84</v>
      </c>
      <c r="C228" s="85" t="s">
        <v>291</v>
      </c>
      <c r="D228" s="38" t="s">
        <v>128</v>
      </c>
      <c r="E228" s="32"/>
      <c r="F228" s="35">
        <f t="shared" si="2"/>
        <v>170.1</v>
      </c>
      <c r="G228" s="35"/>
      <c r="H228" s="35"/>
      <c r="I228" s="35"/>
      <c r="J228" s="35">
        <f>J229</f>
        <v>170.1</v>
      </c>
      <c r="K228" s="93"/>
    </row>
    <row r="229" spans="2:11" ht="12.75">
      <c r="B229" s="41" t="s">
        <v>505</v>
      </c>
      <c r="C229" s="85" t="s">
        <v>291</v>
      </c>
      <c r="D229" s="38" t="s">
        <v>128</v>
      </c>
      <c r="E229" s="32" t="s">
        <v>552</v>
      </c>
      <c r="F229" s="35">
        <f t="shared" si="2"/>
        <v>170.1</v>
      </c>
      <c r="G229" s="35"/>
      <c r="H229" s="35"/>
      <c r="I229" s="35"/>
      <c r="J229" s="35">
        <v>170.1</v>
      </c>
      <c r="K229" s="93"/>
    </row>
    <row r="230" spans="2:11" s="40" customFormat="1" ht="12.75">
      <c r="B230" s="61" t="s">
        <v>100</v>
      </c>
      <c r="C230" s="103" t="s">
        <v>101</v>
      </c>
      <c r="D230" s="117"/>
      <c r="E230" s="31"/>
      <c r="F230" s="33">
        <f t="shared" si="2"/>
        <v>73</v>
      </c>
      <c r="G230" s="33"/>
      <c r="H230" s="33">
        <f>H231</f>
        <v>73</v>
      </c>
      <c r="I230" s="33"/>
      <c r="J230" s="33"/>
      <c r="K230" s="125"/>
    </row>
    <row r="231" spans="2:11" s="40" customFormat="1" ht="12.75">
      <c r="B231" s="41" t="s">
        <v>102</v>
      </c>
      <c r="C231" s="68" t="s">
        <v>103</v>
      </c>
      <c r="D231" s="118"/>
      <c r="E231" s="32"/>
      <c r="F231" s="35">
        <f t="shared" si="2"/>
        <v>73</v>
      </c>
      <c r="G231" s="35"/>
      <c r="H231" s="35">
        <f>H232</f>
        <v>73</v>
      </c>
      <c r="I231" s="35"/>
      <c r="J231" s="35"/>
      <c r="K231" s="125"/>
    </row>
    <row r="232" spans="2:11" s="40" customFormat="1" ht="12.75">
      <c r="B232" s="51" t="s">
        <v>592</v>
      </c>
      <c r="C232" s="68" t="s">
        <v>103</v>
      </c>
      <c r="D232" s="32" t="s">
        <v>593</v>
      </c>
      <c r="E232" s="32"/>
      <c r="F232" s="35">
        <f t="shared" si="2"/>
        <v>73</v>
      </c>
      <c r="G232" s="35"/>
      <c r="H232" s="35">
        <f>H233</f>
        <v>73</v>
      </c>
      <c r="I232" s="35"/>
      <c r="J232" s="35"/>
      <c r="K232" s="125"/>
    </row>
    <row r="233" spans="2:11" s="40" customFormat="1" ht="12.75">
      <c r="B233" s="41" t="s">
        <v>216</v>
      </c>
      <c r="C233" s="68" t="s">
        <v>103</v>
      </c>
      <c r="D233" s="32" t="s">
        <v>593</v>
      </c>
      <c r="E233" s="32" t="s">
        <v>546</v>
      </c>
      <c r="F233" s="35">
        <f t="shared" si="2"/>
        <v>73</v>
      </c>
      <c r="G233" s="35"/>
      <c r="H233" s="35">
        <v>73</v>
      </c>
      <c r="I233" s="35"/>
      <c r="J233" s="35"/>
      <c r="K233" s="125"/>
    </row>
    <row r="234" spans="2:11" ht="12.75">
      <c r="B234" s="61" t="s">
        <v>138</v>
      </c>
      <c r="C234" s="31" t="s">
        <v>139</v>
      </c>
      <c r="D234" s="31"/>
      <c r="E234" s="31"/>
      <c r="F234" s="33">
        <f aca="true" t="shared" si="3" ref="F234:F278">H234+I234+J234+G234</f>
        <v>76.7</v>
      </c>
      <c r="G234" s="33"/>
      <c r="H234" s="33">
        <f>H235</f>
        <v>76.7</v>
      </c>
      <c r="I234" s="33"/>
      <c r="J234" s="33"/>
      <c r="K234" s="93"/>
    </row>
    <row r="235" spans="2:11" ht="12.75">
      <c r="B235" s="55" t="s">
        <v>140</v>
      </c>
      <c r="C235" s="32" t="s">
        <v>141</v>
      </c>
      <c r="D235" s="32"/>
      <c r="E235" s="32"/>
      <c r="F235" s="35">
        <f t="shared" si="3"/>
        <v>76.7</v>
      </c>
      <c r="G235" s="35"/>
      <c r="H235" s="35">
        <f>H236</f>
        <v>76.7</v>
      </c>
      <c r="I235" s="35"/>
      <c r="J235" s="35"/>
      <c r="K235" s="93"/>
    </row>
    <row r="236" spans="2:11" ht="12.75">
      <c r="B236" s="51" t="s">
        <v>592</v>
      </c>
      <c r="C236" s="32" t="s">
        <v>141</v>
      </c>
      <c r="D236" s="32" t="s">
        <v>593</v>
      </c>
      <c r="E236" s="32"/>
      <c r="F236" s="35">
        <f t="shared" si="3"/>
        <v>76.7</v>
      </c>
      <c r="G236" s="35"/>
      <c r="H236" s="35">
        <f>H237</f>
        <v>76.7</v>
      </c>
      <c r="I236" s="35"/>
      <c r="J236" s="35"/>
      <c r="K236" s="93"/>
    </row>
    <row r="237" spans="2:11" ht="12.75">
      <c r="B237" s="41" t="s">
        <v>469</v>
      </c>
      <c r="C237" s="32" t="s">
        <v>141</v>
      </c>
      <c r="D237" s="32" t="s">
        <v>593</v>
      </c>
      <c r="E237" s="32" t="s">
        <v>468</v>
      </c>
      <c r="F237" s="35">
        <f t="shared" si="3"/>
        <v>76.7</v>
      </c>
      <c r="G237" s="35"/>
      <c r="H237" s="35">
        <v>76.7</v>
      </c>
      <c r="I237" s="35"/>
      <c r="J237" s="35"/>
      <c r="K237" s="93"/>
    </row>
    <row r="238" spans="2:11" s="40" customFormat="1" ht="12.75">
      <c r="B238" s="61" t="s">
        <v>104</v>
      </c>
      <c r="C238" s="104" t="s">
        <v>105</v>
      </c>
      <c r="D238" s="31"/>
      <c r="E238" s="31"/>
      <c r="F238" s="33">
        <f t="shared" si="3"/>
        <v>1</v>
      </c>
      <c r="G238" s="33"/>
      <c r="H238" s="33">
        <f>H239</f>
        <v>1</v>
      </c>
      <c r="I238" s="33"/>
      <c r="J238" s="33"/>
      <c r="K238" s="125"/>
    </row>
    <row r="239" spans="2:11" s="40" customFormat="1" ht="12.75">
      <c r="B239" s="41" t="s">
        <v>106</v>
      </c>
      <c r="C239" s="37" t="s">
        <v>107</v>
      </c>
      <c r="D239" s="32"/>
      <c r="E239" s="32"/>
      <c r="F239" s="35">
        <f t="shared" si="3"/>
        <v>1</v>
      </c>
      <c r="G239" s="35"/>
      <c r="H239" s="35">
        <f>H240</f>
        <v>1</v>
      </c>
      <c r="I239" s="33"/>
      <c r="J239" s="33"/>
      <c r="K239" s="125"/>
    </row>
    <row r="240" spans="2:11" s="40" customFormat="1" ht="12.75">
      <c r="B240" s="51" t="s">
        <v>592</v>
      </c>
      <c r="C240" s="37" t="s">
        <v>107</v>
      </c>
      <c r="D240" s="32" t="s">
        <v>593</v>
      </c>
      <c r="E240" s="32"/>
      <c r="F240" s="35">
        <f t="shared" si="3"/>
        <v>1</v>
      </c>
      <c r="G240" s="35"/>
      <c r="H240" s="35">
        <f>H241</f>
        <v>1</v>
      </c>
      <c r="I240" s="33"/>
      <c r="J240" s="33"/>
      <c r="K240" s="125"/>
    </row>
    <row r="241" spans="2:11" s="40" customFormat="1" ht="12.75">
      <c r="B241" s="41" t="s">
        <v>216</v>
      </c>
      <c r="C241" s="37" t="s">
        <v>107</v>
      </c>
      <c r="D241" s="32" t="s">
        <v>593</v>
      </c>
      <c r="E241" s="32" t="s">
        <v>546</v>
      </c>
      <c r="F241" s="35">
        <f t="shared" si="3"/>
        <v>1</v>
      </c>
      <c r="G241" s="35"/>
      <c r="H241" s="35">
        <v>1</v>
      </c>
      <c r="I241" s="33"/>
      <c r="J241" s="33"/>
      <c r="K241" s="125"/>
    </row>
    <row r="242" spans="2:11" s="40" customFormat="1" ht="12.75">
      <c r="B242" s="61" t="s">
        <v>74</v>
      </c>
      <c r="C242" s="31" t="s">
        <v>43</v>
      </c>
      <c r="D242" s="31"/>
      <c r="E242" s="31"/>
      <c r="F242" s="33">
        <f t="shared" si="3"/>
        <v>55</v>
      </c>
      <c r="G242" s="33"/>
      <c r="H242" s="33">
        <f>H243</f>
        <v>55</v>
      </c>
      <c r="I242" s="33"/>
      <c r="J242" s="33"/>
      <c r="K242" s="125"/>
    </row>
    <row r="243" spans="2:11" ht="12.75">
      <c r="B243" s="41" t="s">
        <v>75</v>
      </c>
      <c r="C243" s="32" t="s">
        <v>44</v>
      </c>
      <c r="D243" s="32"/>
      <c r="E243" s="32"/>
      <c r="F243" s="35">
        <f t="shared" si="3"/>
        <v>55</v>
      </c>
      <c r="G243" s="35"/>
      <c r="H243" s="35">
        <f>H244</f>
        <v>55</v>
      </c>
      <c r="I243" s="35"/>
      <c r="J243" s="35"/>
      <c r="K243" s="93"/>
    </row>
    <row r="244" spans="2:11" ht="12.75">
      <c r="B244" s="41" t="s">
        <v>45</v>
      </c>
      <c r="C244" s="32" t="s">
        <v>44</v>
      </c>
      <c r="D244" s="32" t="s">
        <v>46</v>
      </c>
      <c r="E244" s="32"/>
      <c r="F244" s="35">
        <f t="shared" si="3"/>
        <v>55</v>
      </c>
      <c r="G244" s="35"/>
      <c r="H244" s="35">
        <f>H245</f>
        <v>55</v>
      </c>
      <c r="I244" s="35"/>
      <c r="J244" s="35"/>
      <c r="K244" s="93"/>
    </row>
    <row r="245" spans="2:11" ht="12.75">
      <c r="B245" s="41" t="s">
        <v>515</v>
      </c>
      <c r="C245" s="32" t="s">
        <v>44</v>
      </c>
      <c r="D245" s="32" t="s">
        <v>46</v>
      </c>
      <c r="E245" s="32" t="s">
        <v>514</v>
      </c>
      <c r="F245" s="35">
        <f t="shared" si="3"/>
        <v>55</v>
      </c>
      <c r="G245" s="35"/>
      <c r="H245" s="35">
        <v>55</v>
      </c>
      <c r="I245" s="35"/>
      <c r="J245" s="35"/>
      <c r="K245" s="93"/>
    </row>
    <row r="246" spans="2:11" s="40" customFormat="1" ht="12.75">
      <c r="B246" s="61" t="s">
        <v>110</v>
      </c>
      <c r="C246" s="103" t="s">
        <v>111</v>
      </c>
      <c r="D246" s="117"/>
      <c r="E246" s="31"/>
      <c r="F246" s="33">
        <f t="shared" si="3"/>
        <v>180.5</v>
      </c>
      <c r="G246" s="33"/>
      <c r="H246" s="33">
        <f>H247+H251+H259+H255</f>
        <v>180.5</v>
      </c>
      <c r="I246" s="33"/>
      <c r="J246" s="33"/>
      <c r="K246" s="125"/>
    </row>
    <row r="247" spans="2:11" s="40" customFormat="1" ht="12.75">
      <c r="B247" s="41" t="s">
        <v>112</v>
      </c>
      <c r="C247" s="68" t="s">
        <v>113</v>
      </c>
      <c r="D247" s="118"/>
      <c r="E247" s="32"/>
      <c r="F247" s="35">
        <f t="shared" si="3"/>
        <v>35.5</v>
      </c>
      <c r="G247" s="35"/>
      <c r="H247" s="35">
        <f>H248</f>
        <v>35.5</v>
      </c>
      <c r="I247" s="33"/>
      <c r="J247" s="33"/>
      <c r="K247" s="125"/>
    </row>
    <row r="248" spans="2:11" ht="25.5">
      <c r="B248" s="41" t="s">
        <v>114</v>
      </c>
      <c r="C248" s="68" t="s">
        <v>115</v>
      </c>
      <c r="D248" s="38"/>
      <c r="E248" s="32"/>
      <c r="F248" s="35">
        <f t="shared" si="3"/>
        <v>35.5</v>
      </c>
      <c r="G248" s="35"/>
      <c r="H248" s="35">
        <f>H249</f>
        <v>35.5</v>
      </c>
      <c r="I248" s="35"/>
      <c r="J248" s="35"/>
      <c r="K248" s="93"/>
    </row>
    <row r="249" spans="2:11" ht="12.75">
      <c r="B249" s="51" t="s">
        <v>592</v>
      </c>
      <c r="C249" s="68" t="s">
        <v>115</v>
      </c>
      <c r="D249" s="32" t="s">
        <v>593</v>
      </c>
      <c r="E249" s="32"/>
      <c r="F249" s="35">
        <f t="shared" si="3"/>
        <v>35.5</v>
      </c>
      <c r="G249" s="35"/>
      <c r="H249" s="35">
        <f>H250</f>
        <v>35.5</v>
      </c>
      <c r="I249" s="35"/>
      <c r="J249" s="35"/>
      <c r="K249" s="93"/>
    </row>
    <row r="250" spans="2:11" ht="12.75">
      <c r="B250" s="41" t="s">
        <v>216</v>
      </c>
      <c r="C250" s="68" t="s">
        <v>115</v>
      </c>
      <c r="D250" s="32" t="s">
        <v>593</v>
      </c>
      <c r="E250" s="32" t="s">
        <v>546</v>
      </c>
      <c r="F250" s="35">
        <f t="shared" si="3"/>
        <v>35.5</v>
      </c>
      <c r="G250" s="35"/>
      <c r="H250" s="35">
        <v>35.5</v>
      </c>
      <c r="I250" s="35"/>
      <c r="J250" s="35"/>
      <c r="K250" s="93"/>
    </row>
    <row r="251" spans="2:11" ht="12.75">
      <c r="B251" s="41" t="s">
        <v>116</v>
      </c>
      <c r="C251" s="68" t="s">
        <v>117</v>
      </c>
      <c r="D251" s="32"/>
      <c r="E251" s="32"/>
      <c r="F251" s="35">
        <f t="shared" si="3"/>
        <v>18</v>
      </c>
      <c r="G251" s="35"/>
      <c r="H251" s="35">
        <f>H252</f>
        <v>18</v>
      </c>
      <c r="I251" s="35"/>
      <c r="J251" s="35"/>
      <c r="K251" s="93"/>
    </row>
    <row r="252" spans="2:11" ht="12.75">
      <c r="B252" s="41" t="s">
        <v>118</v>
      </c>
      <c r="C252" s="68" t="s">
        <v>119</v>
      </c>
      <c r="D252" s="32"/>
      <c r="E252" s="32"/>
      <c r="F252" s="35">
        <f t="shared" si="3"/>
        <v>18</v>
      </c>
      <c r="G252" s="35"/>
      <c r="H252" s="35">
        <f>H253</f>
        <v>18</v>
      </c>
      <c r="I252" s="35"/>
      <c r="J252" s="35"/>
      <c r="K252" s="93"/>
    </row>
    <row r="253" spans="2:11" ht="12.75">
      <c r="B253" s="51" t="s">
        <v>592</v>
      </c>
      <c r="C253" s="68" t="s">
        <v>119</v>
      </c>
      <c r="D253" s="32" t="s">
        <v>593</v>
      </c>
      <c r="E253" s="32"/>
      <c r="F253" s="35">
        <f t="shared" si="3"/>
        <v>18</v>
      </c>
      <c r="G253" s="35"/>
      <c r="H253" s="35">
        <f>H254</f>
        <v>18</v>
      </c>
      <c r="I253" s="35"/>
      <c r="J253" s="35"/>
      <c r="K253" s="93"/>
    </row>
    <row r="254" spans="2:11" ht="12.75">
      <c r="B254" s="41" t="s">
        <v>216</v>
      </c>
      <c r="C254" s="68" t="s">
        <v>119</v>
      </c>
      <c r="D254" s="32" t="s">
        <v>593</v>
      </c>
      <c r="E254" s="32" t="s">
        <v>546</v>
      </c>
      <c r="F254" s="35">
        <f t="shared" si="3"/>
        <v>18</v>
      </c>
      <c r="G254" s="35"/>
      <c r="H254" s="35">
        <v>18</v>
      </c>
      <c r="I254" s="35"/>
      <c r="J254" s="35"/>
      <c r="K254" s="93"/>
    </row>
    <row r="255" spans="2:11" ht="12.75">
      <c r="B255" s="41" t="s">
        <v>501</v>
      </c>
      <c r="C255" s="68" t="s">
        <v>130</v>
      </c>
      <c r="D255" s="32"/>
      <c r="E255" s="32"/>
      <c r="F255" s="35">
        <f t="shared" si="3"/>
        <v>115.5</v>
      </c>
      <c r="G255" s="35"/>
      <c r="H255" s="35">
        <f>H256</f>
        <v>115.5</v>
      </c>
      <c r="I255" s="35"/>
      <c r="J255" s="35"/>
      <c r="K255" s="93"/>
    </row>
    <row r="256" spans="2:11" ht="12.75">
      <c r="B256" s="41" t="s">
        <v>502</v>
      </c>
      <c r="C256" s="68" t="s">
        <v>131</v>
      </c>
      <c r="D256" s="32"/>
      <c r="E256" s="32"/>
      <c r="F256" s="35">
        <f t="shared" si="3"/>
        <v>115.5</v>
      </c>
      <c r="G256" s="35"/>
      <c r="H256" s="35">
        <f>H257</f>
        <v>115.5</v>
      </c>
      <c r="I256" s="35"/>
      <c r="J256" s="35"/>
      <c r="K256" s="93"/>
    </row>
    <row r="257" spans="2:11" ht="12.75">
      <c r="B257" s="51" t="s">
        <v>592</v>
      </c>
      <c r="C257" s="68" t="s">
        <v>131</v>
      </c>
      <c r="D257" s="32" t="s">
        <v>593</v>
      </c>
      <c r="E257" s="32"/>
      <c r="F257" s="35">
        <f t="shared" si="3"/>
        <v>115.5</v>
      </c>
      <c r="G257" s="35"/>
      <c r="H257" s="35">
        <f>H258</f>
        <v>115.5</v>
      </c>
      <c r="I257" s="35"/>
      <c r="J257" s="35"/>
      <c r="K257" s="93"/>
    </row>
    <row r="258" spans="2:11" ht="12.75">
      <c r="B258" s="41" t="s">
        <v>505</v>
      </c>
      <c r="C258" s="68" t="s">
        <v>131</v>
      </c>
      <c r="D258" s="32" t="s">
        <v>593</v>
      </c>
      <c r="E258" s="32" t="s">
        <v>552</v>
      </c>
      <c r="F258" s="35">
        <f t="shared" si="3"/>
        <v>115.5</v>
      </c>
      <c r="G258" s="35"/>
      <c r="H258" s="35">
        <v>115.5</v>
      </c>
      <c r="I258" s="35"/>
      <c r="J258" s="35"/>
      <c r="K258" s="93"/>
    </row>
    <row r="259" spans="2:11" ht="12.75">
      <c r="B259" s="41" t="s">
        <v>120</v>
      </c>
      <c r="C259" s="68" t="s">
        <v>121</v>
      </c>
      <c r="D259" s="32"/>
      <c r="E259" s="32"/>
      <c r="F259" s="35">
        <f t="shared" si="3"/>
        <v>11.5</v>
      </c>
      <c r="G259" s="35"/>
      <c r="H259" s="35">
        <f>H260</f>
        <v>11.5</v>
      </c>
      <c r="I259" s="35"/>
      <c r="J259" s="35"/>
      <c r="K259" s="93"/>
    </row>
    <row r="260" spans="2:11" ht="12.75">
      <c r="B260" s="41" t="s">
        <v>122</v>
      </c>
      <c r="C260" s="68" t="s">
        <v>123</v>
      </c>
      <c r="D260" s="32"/>
      <c r="E260" s="32"/>
      <c r="F260" s="35">
        <f t="shared" si="3"/>
        <v>11.5</v>
      </c>
      <c r="G260" s="35"/>
      <c r="H260" s="35">
        <f>H261</f>
        <v>11.5</v>
      </c>
      <c r="I260" s="35"/>
      <c r="J260" s="35"/>
      <c r="K260" s="93"/>
    </row>
    <row r="261" spans="2:11" ht="12.75">
      <c r="B261" s="51" t="s">
        <v>592</v>
      </c>
      <c r="C261" s="68" t="s">
        <v>123</v>
      </c>
      <c r="D261" s="32" t="s">
        <v>593</v>
      </c>
      <c r="E261" s="32"/>
      <c r="F261" s="35">
        <f t="shared" si="3"/>
        <v>11.5</v>
      </c>
      <c r="G261" s="35"/>
      <c r="H261" s="35">
        <f>H262</f>
        <v>11.5</v>
      </c>
      <c r="I261" s="35"/>
      <c r="J261" s="35"/>
      <c r="K261" s="93"/>
    </row>
    <row r="262" spans="2:11" ht="12.75">
      <c r="B262" s="41" t="s">
        <v>216</v>
      </c>
      <c r="C262" s="68" t="s">
        <v>123</v>
      </c>
      <c r="D262" s="32" t="s">
        <v>593</v>
      </c>
      <c r="E262" s="32" t="s">
        <v>546</v>
      </c>
      <c r="F262" s="35">
        <f t="shared" si="3"/>
        <v>11.5</v>
      </c>
      <c r="G262" s="35"/>
      <c r="H262" s="35">
        <v>11.5</v>
      </c>
      <c r="I262" s="35"/>
      <c r="J262" s="35"/>
      <c r="K262" s="93"/>
    </row>
    <row r="263" spans="2:11" s="40" customFormat="1" ht="12.75">
      <c r="B263" s="61" t="s">
        <v>579</v>
      </c>
      <c r="C263" s="31" t="s">
        <v>108</v>
      </c>
      <c r="D263" s="31"/>
      <c r="E263" s="31"/>
      <c r="F263" s="33">
        <f t="shared" si="3"/>
        <v>1082.2</v>
      </c>
      <c r="G263" s="33"/>
      <c r="H263" s="33">
        <f>H264</f>
        <v>1082.2</v>
      </c>
      <c r="I263" s="33"/>
      <c r="J263" s="33"/>
      <c r="K263" s="125"/>
    </row>
    <row r="264" spans="2:11" s="40" customFormat="1" ht="12.75">
      <c r="B264" s="41" t="s">
        <v>578</v>
      </c>
      <c r="C264" s="32" t="s">
        <v>109</v>
      </c>
      <c r="D264" s="31"/>
      <c r="E264" s="32"/>
      <c r="F264" s="35">
        <f t="shared" si="3"/>
        <v>1082.2</v>
      </c>
      <c r="G264" s="35"/>
      <c r="H264" s="35">
        <f>H265+H267+H269</f>
        <v>1082.2</v>
      </c>
      <c r="I264" s="35"/>
      <c r="J264" s="35"/>
      <c r="K264" s="125"/>
    </row>
    <row r="265" spans="2:11" s="40" customFormat="1" ht="12.75">
      <c r="B265" s="51" t="s">
        <v>592</v>
      </c>
      <c r="C265" s="32" t="s">
        <v>109</v>
      </c>
      <c r="D265" s="32" t="s">
        <v>593</v>
      </c>
      <c r="E265" s="32"/>
      <c r="F265" s="35">
        <f t="shared" si="3"/>
        <v>16.2</v>
      </c>
      <c r="G265" s="35"/>
      <c r="H265" s="35">
        <f>H266</f>
        <v>16.2</v>
      </c>
      <c r="I265" s="35"/>
      <c r="J265" s="35"/>
      <c r="K265" s="125"/>
    </row>
    <row r="266" spans="2:11" s="40" customFormat="1" ht="12.75">
      <c r="B266" s="41" t="s">
        <v>216</v>
      </c>
      <c r="C266" s="32" t="s">
        <v>109</v>
      </c>
      <c r="D266" s="32" t="s">
        <v>593</v>
      </c>
      <c r="E266" s="32" t="s">
        <v>546</v>
      </c>
      <c r="F266" s="35">
        <f t="shared" si="3"/>
        <v>16.2</v>
      </c>
      <c r="G266" s="35"/>
      <c r="H266" s="35">
        <v>16.2</v>
      </c>
      <c r="I266" s="35"/>
      <c r="J266" s="35"/>
      <c r="K266" s="125"/>
    </row>
    <row r="267" spans="2:11" s="40" customFormat="1" ht="12.75">
      <c r="B267" s="51" t="s">
        <v>84</v>
      </c>
      <c r="C267" s="32" t="s">
        <v>109</v>
      </c>
      <c r="D267" s="115">
        <v>300</v>
      </c>
      <c r="E267" s="32"/>
      <c r="F267" s="35">
        <f t="shared" si="3"/>
        <v>68.6</v>
      </c>
      <c r="G267" s="35"/>
      <c r="H267" s="35">
        <f>H268</f>
        <v>68.6</v>
      </c>
      <c r="I267" s="35"/>
      <c r="J267" s="35"/>
      <c r="K267" s="125"/>
    </row>
    <row r="268" spans="2:11" s="40" customFormat="1" ht="12.75">
      <c r="B268" s="41" t="s">
        <v>216</v>
      </c>
      <c r="C268" s="32" t="s">
        <v>109</v>
      </c>
      <c r="D268" s="115">
        <v>300</v>
      </c>
      <c r="E268" s="32" t="s">
        <v>546</v>
      </c>
      <c r="F268" s="35">
        <f t="shared" si="3"/>
        <v>68.6</v>
      </c>
      <c r="G268" s="35"/>
      <c r="H268" s="35">
        <v>68.6</v>
      </c>
      <c r="I268" s="35"/>
      <c r="J268" s="35"/>
      <c r="K268" s="125"/>
    </row>
    <row r="269" spans="2:11" s="40" customFormat="1" ht="12.75">
      <c r="B269" s="41" t="s">
        <v>45</v>
      </c>
      <c r="C269" s="32" t="s">
        <v>109</v>
      </c>
      <c r="D269" s="32" t="s">
        <v>46</v>
      </c>
      <c r="E269" s="32"/>
      <c r="F269" s="35">
        <f t="shared" si="3"/>
        <v>997.4</v>
      </c>
      <c r="G269" s="35"/>
      <c r="H269" s="35">
        <f>H270</f>
        <v>997.4</v>
      </c>
      <c r="I269" s="35"/>
      <c r="J269" s="35"/>
      <c r="K269" s="125"/>
    </row>
    <row r="270" spans="2:11" s="40" customFormat="1" ht="12.75">
      <c r="B270" s="41" t="s">
        <v>216</v>
      </c>
      <c r="C270" s="32" t="s">
        <v>109</v>
      </c>
      <c r="D270" s="32" t="s">
        <v>46</v>
      </c>
      <c r="E270" s="32" t="s">
        <v>546</v>
      </c>
      <c r="F270" s="35">
        <f t="shared" si="3"/>
        <v>997.4</v>
      </c>
      <c r="G270" s="35"/>
      <c r="H270" s="35">
        <v>997.4</v>
      </c>
      <c r="I270" s="35"/>
      <c r="J270" s="35"/>
      <c r="K270" s="125"/>
    </row>
    <row r="271" spans="2:11" s="40" customFormat="1" ht="12.75">
      <c r="B271" s="30" t="s">
        <v>78</v>
      </c>
      <c r="C271" s="31" t="s">
        <v>79</v>
      </c>
      <c r="D271" s="31"/>
      <c r="E271" s="31"/>
      <c r="F271" s="33">
        <f t="shared" si="3"/>
        <v>60</v>
      </c>
      <c r="G271" s="33"/>
      <c r="H271" s="33">
        <f>H272</f>
        <v>60</v>
      </c>
      <c r="I271" s="33"/>
      <c r="J271" s="33"/>
      <c r="K271" s="125"/>
    </row>
    <row r="272" spans="2:11" ht="12.75">
      <c r="B272" s="36" t="s">
        <v>77</v>
      </c>
      <c r="C272" s="251" t="s">
        <v>76</v>
      </c>
      <c r="D272" s="32"/>
      <c r="E272" s="32"/>
      <c r="F272" s="35">
        <f t="shared" si="3"/>
        <v>60</v>
      </c>
      <c r="G272" s="35"/>
      <c r="H272" s="35">
        <f>H273</f>
        <v>60</v>
      </c>
      <c r="I272" s="135"/>
      <c r="J272" s="35"/>
      <c r="K272" s="93"/>
    </row>
    <row r="273" spans="2:11" ht="12.75">
      <c r="B273" s="41" t="s">
        <v>45</v>
      </c>
      <c r="C273" s="251" t="s">
        <v>76</v>
      </c>
      <c r="D273" s="32" t="s">
        <v>46</v>
      </c>
      <c r="E273" s="32"/>
      <c r="F273" s="35">
        <f t="shared" si="3"/>
        <v>60</v>
      </c>
      <c r="G273" s="35"/>
      <c r="H273" s="35">
        <f>H274</f>
        <v>60</v>
      </c>
      <c r="I273" s="135"/>
      <c r="J273" s="35"/>
      <c r="K273" s="93"/>
    </row>
    <row r="274" spans="2:11" ht="12.75">
      <c r="B274" s="41" t="s">
        <v>216</v>
      </c>
      <c r="C274" s="251" t="s">
        <v>76</v>
      </c>
      <c r="D274" s="32" t="s">
        <v>46</v>
      </c>
      <c r="E274" s="32" t="s">
        <v>546</v>
      </c>
      <c r="F274" s="35">
        <f t="shared" si="3"/>
        <v>60</v>
      </c>
      <c r="G274" s="35"/>
      <c r="H274" s="35">
        <v>60</v>
      </c>
      <c r="I274" s="135"/>
      <c r="J274" s="35"/>
      <c r="K274" s="93"/>
    </row>
    <row r="275" spans="2:11" s="40" customFormat="1" ht="12.75">
      <c r="B275" s="30" t="s">
        <v>12</v>
      </c>
      <c r="C275" s="129" t="s">
        <v>11</v>
      </c>
      <c r="D275" s="130"/>
      <c r="E275" s="125"/>
      <c r="F275" s="33">
        <f t="shared" si="3"/>
        <v>8581.5</v>
      </c>
      <c r="G275" s="33"/>
      <c r="H275" s="33"/>
      <c r="I275" s="33">
        <f>I276</f>
        <v>8581.5</v>
      </c>
      <c r="J275" s="33"/>
      <c r="K275" s="125"/>
    </row>
    <row r="276" spans="2:11" ht="18.75" customHeight="1">
      <c r="B276" s="34" t="s">
        <v>15</v>
      </c>
      <c r="C276" s="126" t="s">
        <v>1</v>
      </c>
      <c r="D276" s="131"/>
      <c r="E276" s="93"/>
      <c r="F276" s="35">
        <f t="shared" si="3"/>
        <v>8581.5</v>
      </c>
      <c r="G276" s="35"/>
      <c r="H276" s="35"/>
      <c r="I276" s="35">
        <f>I277</f>
        <v>8581.5</v>
      </c>
      <c r="J276" s="35"/>
      <c r="K276" s="93"/>
    </row>
    <row r="277" spans="2:11" ht="12.75">
      <c r="B277" s="22" t="s">
        <v>437</v>
      </c>
      <c r="C277" s="126" t="s">
        <v>1</v>
      </c>
      <c r="D277" s="132" t="s">
        <v>38</v>
      </c>
      <c r="E277" s="93"/>
      <c r="F277" s="35">
        <f t="shared" si="3"/>
        <v>8581.5</v>
      </c>
      <c r="G277" s="35"/>
      <c r="H277" s="35"/>
      <c r="I277" s="35">
        <f>I278</f>
        <v>8581.5</v>
      </c>
      <c r="J277" s="35"/>
      <c r="K277" s="93"/>
    </row>
    <row r="278" spans="2:11" ht="12.75">
      <c r="B278" s="34" t="s">
        <v>328</v>
      </c>
      <c r="C278" s="126" t="s">
        <v>1</v>
      </c>
      <c r="D278" s="126" t="s">
        <v>38</v>
      </c>
      <c r="E278" s="126" t="s">
        <v>327</v>
      </c>
      <c r="F278" s="35">
        <f t="shared" si="3"/>
        <v>8581.5</v>
      </c>
      <c r="G278" s="133"/>
      <c r="H278" s="133"/>
      <c r="I278" s="35">
        <v>8581.5</v>
      </c>
      <c r="J278" s="35"/>
      <c r="K278" s="93"/>
    </row>
    <row r="279" spans="3:8" ht="12.75">
      <c r="C279" s="147"/>
      <c r="D279" s="148"/>
      <c r="E279" s="128"/>
      <c r="F279" s="128"/>
      <c r="G279" s="128"/>
      <c r="H279" s="128"/>
    </row>
    <row r="280" spans="3:5" ht="12.75">
      <c r="C280" s="147"/>
      <c r="D280" s="148"/>
      <c r="E280" s="128"/>
    </row>
    <row r="281" spans="3:5" ht="12.75">
      <c r="C281" s="147"/>
      <c r="D281" s="148"/>
      <c r="E281" s="147"/>
    </row>
    <row r="282" spans="3:8" ht="12.75">
      <c r="C282" s="128"/>
      <c r="D282" s="148"/>
      <c r="E282" s="128"/>
      <c r="H282" s="43"/>
    </row>
    <row r="320" ht="12.75">
      <c r="B320" s="55"/>
    </row>
    <row r="321" ht="12.75">
      <c r="B321" s="55"/>
    </row>
    <row r="322" spans="2:9" ht="12.75">
      <c r="B322" s="55"/>
      <c r="I322" s="43"/>
    </row>
    <row r="323" ht="12.75">
      <c r="B323" s="55"/>
    </row>
    <row r="324" ht="12.75">
      <c r="B324" s="55"/>
    </row>
    <row r="325" ht="12.75">
      <c r="B325" s="55"/>
    </row>
    <row r="326" ht="12.75">
      <c r="B326" s="55"/>
    </row>
    <row r="327" ht="12.75">
      <c r="B327" s="55"/>
    </row>
    <row r="328" ht="12.75">
      <c r="B328" s="55"/>
    </row>
    <row r="329" ht="12.75">
      <c r="B329" s="55"/>
    </row>
    <row r="330" ht="12.75">
      <c r="B330" s="55"/>
    </row>
    <row r="331" spans="2:7" ht="12.75">
      <c r="B331" s="55"/>
      <c r="F331" s="43"/>
      <c r="G331" s="43"/>
    </row>
    <row r="332" ht="12.75">
      <c r="B332" s="55"/>
    </row>
    <row r="333" ht="12.75">
      <c r="B333" s="55"/>
    </row>
    <row r="334" ht="12.75">
      <c r="B334" s="55"/>
    </row>
    <row r="335" ht="12.75">
      <c r="B335" s="55"/>
    </row>
    <row r="336" ht="12.75">
      <c r="B336" s="55"/>
    </row>
    <row r="337" ht="12.75">
      <c r="B337" s="55"/>
    </row>
    <row r="338" ht="12.75">
      <c r="B338" s="55"/>
    </row>
    <row r="339" ht="12.75">
      <c r="B339" s="55"/>
    </row>
    <row r="340" ht="12.75">
      <c r="B340" s="55"/>
    </row>
    <row r="341" ht="12.75">
      <c r="B341" s="55"/>
    </row>
    <row r="342" ht="12.75">
      <c r="B342" s="55"/>
    </row>
    <row r="343" ht="12.75">
      <c r="B343" s="55"/>
    </row>
    <row r="344" ht="12.75">
      <c r="B344" s="55"/>
    </row>
    <row r="345" ht="12.75">
      <c r="B345" s="55"/>
    </row>
    <row r="346" ht="12.75">
      <c r="B346" s="55"/>
    </row>
    <row r="347" ht="12.75">
      <c r="B347" s="55"/>
    </row>
    <row r="348" ht="12.75">
      <c r="B348" s="55"/>
    </row>
    <row r="349" ht="12.75">
      <c r="B349" s="55"/>
    </row>
    <row r="350" ht="12.75">
      <c r="B350" s="55"/>
    </row>
    <row r="351" ht="12.75">
      <c r="B351" s="55"/>
    </row>
    <row r="352" ht="12.75">
      <c r="B352" s="55"/>
    </row>
    <row r="353" ht="12.75">
      <c r="B353" s="55"/>
    </row>
    <row r="354" ht="12.75">
      <c r="B354" s="55"/>
    </row>
    <row r="355" ht="12.75">
      <c r="B355" s="55"/>
    </row>
    <row r="356" ht="12.75">
      <c r="B356" s="55"/>
    </row>
    <row r="357" ht="12.75">
      <c r="B357" s="55"/>
    </row>
    <row r="358" ht="12.75">
      <c r="B358" s="55"/>
    </row>
    <row r="359" ht="12.75">
      <c r="B359" s="55"/>
    </row>
    <row r="360" ht="12.75">
      <c r="B360" s="55"/>
    </row>
    <row r="361" ht="12.75">
      <c r="B361" s="55"/>
    </row>
    <row r="362" ht="12.75">
      <c r="B362" s="55"/>
    </row>
    <row r="363" ht="12.75">
      <c r="B363" s="55"/>
    </row>
    <row r="364" ht="12.75">
      <c r="B364" s="55"/>
    </row>
    <row r="365" ht="12.75">
      <c r="B365" s="55"/>
    </row>
    <row r="366" ht="12.75">
      <c r="B366" s="55"/>
    </row>
    <row r="367" ht="12.75">
      <c r="B367" s="55"/>
    </row>
    <row r="368" ht="12.75">
      <c r="B368" s="55"/>
    </row>
    <row r="369" ht="12.75">
      <c r="B369" s="55"/>
    </row>
    <row r="370" ht="12.75">
      <c r="B370" s="55"/>
    </row>
    <row r="371" ht="12.75">
      <c r="B371" s="55"/>
    </row>
    <row r="372" ht="12.75">
      <c r="B372" s="55"/>
    </row>
    <row r="373" ht="12.75">
      <c r="B373" s="55"/>
    </row>
    <row r="374" ht="12.75">
      <c r="B374" s="55"/>
    </row>
    <row r="375" ht="12.75">
      <c r="B375" s="55"/>
    </row>
    <row r="376" ht="12.75">
      <c r="B376" s="55"/>
    </row>
    <row r="377" ht="12.75">
      <c r="B377" s="55"/>
    </row>
    <row r="378" ht="12.75">
      <c r="B378" s="55"/>
    </row>
    <row r="379" ht="12.75">
      <c r="B379" s="55"/>
    </row>
    <row r="380" ht="12.75">
      <c r="B380" s="55"/>
    </row>
    <row r="381" ht="12.75">
      <c r="B381" s="55"/>
    </row>
    <row r="382" ht="12.75">
      <c r="B382" s="55"/>
    </row>
    <row r="383" ht="12.75">
      <c r="B383" s="55"/>
    </row>
    <row r="384" ht="12.75">
      <c r="B384" s="55"/>
    </row>
    <row r="385" ht="12.75">
      <c r="B385" s="55"/>
    </row>
    <row r="386" ht="12.75">
      <c r="B386" s="55"/>
    </row>
    <row r="387" ht="12.75">
      <c r="B387" s="55"/>
    </row>
    <row r="388" ht="12.75">
      <c r="B388" s="55"/>
    </row>
    <row r="389" ht="12.75">
      <c r="B389" s="55"/>
    </row>
    <row r="390" ht="12.75">
      <c r="B390" s="55"/>
    </row>
    <row r="391" ht="12.75">
      <c r="B391" s="55"/>
    </row>
    <row r="392" ht="12.75">
      <c r="B392" s="55"/>
    </row>
    <row r="393" ht="12.75">
      <c r="B393" s="55"/>
    </row>
    <row r="394" ht="12.75">
      <c r="B394" s="55"/>
    </row>
    <row r="395" ht="12.75">
      <c r="B395" s="55"/>
    </row>
    <row r="396" ht="12.75">
      <c r="B396" s="55"/>
    </row>
    <row r="397" ht="12.75">
      <c r="B397" s="55"/>
    </row>
    <row r="398" ht="12.75">
      <c r="B398" s="55"/>
    </row>
    <row r="399" ht="12.75">
      <c r="B399" s="55"/>
    </row>
    <row r="400" ht="12.75">
      <c r="B400" s="55"/>
    </row>
    <row r="401" ht="12.75">
      <c r="B401" s="55"/>
    </row>
    <row r="402" ht="12.75">
      <c r="B402" s="55"/>
    </row>
    <row r="403" ht="12.75">
      <c r="B403" s="55"/>
    </row>
    <row r="404" ht="12.75">
      <c r="B404" s="55"/>
    </row>
  </sheetData>
  <sheetProtection/>
  <mergeCells count="2">
    <mergeCell ref="B8:F8"/>
    <mergeCell ref="B7:K7"/>
  </mergeCells>
  <printOptions/>
  <pageMargins left="0.2" right="0.2" top="0.2" bottom="0.27" header="0.2" footer="0.2"/>
  <pageSetup horizontalDpi="600" verticalDpi="600" orientation="landscape" paperSize="9" scale="46" r:id="rId1"/>
  <rowBreaks count="1" manualBreakCount="1">
    <brk id="81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6.75390625" style="3" customWidth="1"/>
    <col min="2" max="2" width="65.125" style="3" customWidth="1"/>
    <col min="3" max="3" width="11.125" style="3" hidden="1" customWidth="1"/>
    <col min="4" max="5" width="10.375" style="3" hidden="1" customWidth="1"/>
    <col min="6" max="6" width="10.875" style="3" hidden="1" customWidth="1"/>
    <col min="7" max="7" width="12.375" style="3" customWidth="1"/>
    <col min="8" max="16384" width="9.125" style="3" customWidth="1"/>
  </cols>
  <sheetData>
    <row r="1" spans="3:7" ht="12.75">
      <c r="C1" s="2"/>
      <c r="D1" s="5"/>
      <c r="G1" s="121" t="s">
        <v>253</v>
      </c>
    </row>
    <row r="2" spans="3:7" ht="12.75">
      <c r="C2" s="5"/>
      <c r="D2" s="5"/>
      <c r="G2" s="134" t="s">
        <v>160</v>
      </c>
    </row>
    <row r="3" spans="3:7" ht="12.75">
      <c r="C3" s="5"/>
      <c r="D3" s="5"/>
      <c r="G3" s="134" t="s">
        <v>17</v>
      </c>
    </row>
    <row r="4" spans="3:7" ht="12.75">
      <c r="C4" s="5"/>
      <c r="D4" s="5"/>
      <c r="G4" s="134" t="s">
        <v>19</v>
      </c>
    </row>
    <row r="5" ht="12.75">
      <c r="B5" s="4"/>
    </row>
    <row r="6" spans="2:7" ht="37.5" customHeight="1">
      <c r="B6" s="344" t="s">
        <v>149</v>
      </c>
      <c r="C6" s="344"/>
      <c r="D6" s="344"/>
      <c r="E6" s="344"/>
      <c r="F6" s="344"/>
      <c r="G6" s="344"/>
    </row>
    <row r="7" spans="2:3" ht="12.75">
      <c r="B7" s="343"/>
      <c r="C7" s="343"/>
    </row>
    <row r="8" spans="2:7" ht="46.5" customHeight="1">
      <c r="B8" s="6" t="s">
        <v>352</v>
      </c>
      <c r="C8" s="6" t="s">
        <v>576</v>
      </c>
      <c r="D8" s="23" t="s">
        <v>614</v>
      </c>
      <c r="E8" s="6" t="s">
        <v>576</v>
      </c>
      <c r="F8" s="245" t="s">
        <v>614</v>
      </c>
      <c r="G8" s="6" t="s">
        <v>576</v>
      </c>
    </row>
    <row r="9" spans="2:7" ht="12.75">
      <c r="B9" s="17" t="s">
        <v>525</v>
      </c>
      <c r="C9" s="145"/>
      <c r="D9" s="138">
        <v>60</v>
      </c>
      <c r="E9" s="138">
        <f>C9+D9</f>
        <v>60</v>
      </c>
      <c r="F9" s="17">
        <v>5</v>
      </c>
      <c r="G9" s="138">
        <f>E9+F9</f>
        <v>65</v>
      </c>
    </row>
    <row r="10" spans="2:7" ht="12.75">
      <c r="B10" s="17" t="s">
        <v>449</v>
      </c>
      <c r="C10" s="145"/>
      <c r="D10" s="138"/>
      <c r="E10" s="138"/>
      <c r="F10" s="17">
        <v>5</v>
      </c>
      <c r="G10" s="138">
        <f aca="true" t="shared" si="0" ref="G10:G16">E10+F10</f>
        <v>5</v>
      </c>
    </row>
    <row r="11" spans="2:7" ht="12.75">
      <c r="B11" s="109" t="s">
        <v>526</v>
      </c>
      <c r="C11" s="145"/>
      <c r="D11" s="138">
        <v>200.9</v>
      </c>
      <c r="E11" s="138">
        <f>C11+D11</f>
        <v>200.9</v>
      </c>
      <c r="F11" s="17">
        <v>5</v>
      </c>
      <c r="G11" s="138">
        <f t="shared" si="0"/>
        <v>205.9</v>
      </c>
    </row>
    <row r="12" spans="2:7" ht="12.75">
      <c r="B12" s="109" t="s">
        <v>450</v>
      </c>
      <c r="C12" s="145"/>
      <c r="D12" s="138"/>
      <c r="E12" s="138"/>
      <c r="F12" s="17">
        <v>5</v>
      </c>
      <c r="G12" s="138">
        <f t="shared" si="0"/>
        <v>5</v>
      </c>
    </row>
    <row r="13" spans="2:7" ht="12.75">
      <c r="B13" s="109" t="s">
        <v>527</v>
      </c>
      <c r="C13" s="145"/>
      <c r="D13" s="138">
        <v>298.5</v>
      </c>
      <c r="E13" s="246">
        <f>C13+D13</f>
        <v>298.5</v>
      </c>
      <c r="F13" s="122">
        <v>-223.5</v>
      </c>
      <c r="G13" s="246">
        <f t="shared" si="0"/>
        <v>75</v>
      </c>
    </row>
    <row r="14" spans="2:7" ht="12.75">
      <c r="B14" s="109" t="s">
        <v>451</v>
      </c>
      <c r="C14" s="145"/>
      <c r="D14" s="138"/>
      <c r="E14" s="138"/>
      <c r="F14" s="17">
        <v>287.9</v>
      </c>
      <c r="G14" s="138">
        <f t="shared" si="0"/>
        <v>287.9</v>
      </c>
    </row>
    <row r="15" spans="2:7" ht="12.75">
      <c r="B15" s="109" t="s">
        <v>452</v>
      </c>
      <c r="C15" s="145"/>
      <c r="D15" s="138"/>
      <c r="E15" s="138"/>
      <c r="F15" s="17">
        <v>5</v>
      </c>
      <c r="G15" s="138">
        <f t="shared" si="0"/>
        <v>5</v>
      </c>
    </row>
    <row r="16" spans="2:7" ht="12.75">
      <c r="B16" s="17" t="s">
        <v>255</v>
      </c>
      <c r="C16" s="137">
        <v>2000</v>
      </c>
      <c r="D16" s="138">
        <v>-822.4</v>
      </c>
      <c r="E16" s="138">
        <f>C16+D16</f>
        <v>1177.6</v>
      </c>
      <c r="F16" s="17">
        <v>-545.8</v>
      </c>
      <c r="G16" s="138">
        <f t="shared" si="0"/>
        <v>631.8</v>
      </c>
    </row>
    <row r="17" spans="2:7" s="21" customFormat="1" ht="12.75">
      <c r="B17" s="106" t="s">
        <v>528</v>
      </c>
      <c r="C17" s="107">
        <f>C16</f>
        <v>2000</v>
      </c>
      <c r="D17" s="136">
        <f>D9+D11+D16+D13</f>
        <v>-263</v>
      </c>
      <c r="E17" s="136">
        <f>C17+D17</f>
        <v>1737</v>
      </c>
      <c r="F17" s="106">
        <f>F9+F10+F11+F12+F13+F14+F15+F16</f>
        <v>-456.4</v>
      </c>
      <c r="G17" s="136">
        <f>E17+F17</f>
        <v>1280.6</v>
      </c>
    </row>
    <row r="19" ht="12.75">
      <c r="C19" s="24"/>
    </row>
    <row r="20" ht="12.75">
      <c r="C20" s="108"/>
    </row>
  </sheetData>
  <sheetProtection/>
  <mergeCells count="2">
    <mergeCell ref="B7:C7"/>
    <mergeCell ref="B6:G6"/>
  </mergeCells>
  <printOptions/>
  <pageMargins left="0.75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2014-07-02T06:50:19Z</cp:lastPrinted>
  <dcterms:created xsi:type="dcterms:W3CDTF">2005-12-07T07:18:17Z</dcterms:created>
  <dcterms:modified xsi:type="dcterms:W3CDTF">2014-07-02T14:28:42Z</dcterms:modified>
  <cp:category/>
  <cp:version/>
  <cp:contentType/>
  <cp:contentStatus/>
</cp:coreProperties>
</file>